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165" activeTab="1"/>
  </bookViews>
  <sheets>
    <sheet name="додаток 2" sheetId="1" r:id="rId1"/>
    <sheet name="додаток 3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'додаток 2'!$A$1:$AN$97</definedName>
  </definedNames>
  <calcPr fullCalcOnLoad="1"/>
</workbook>
</file>

<file path=xl/sharedStrings.xml><?xml version="1.0" encoding="utf-8"?>
<sst xmlns="http://schemas.openxmlformats.org/spreadsheetml/2006/main" count="570" uniqueCount="206">
  <si>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</si>
  <si>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</si>
  <si>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</si>
  <si>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</si>
  <si>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</si>
  <si>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</si>
  <si>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</si>
  <si>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</si>
  <si>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</si>
  <si>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</si>
  <si>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</si>
  <si>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</si>
  <si>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</si>
  <si>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</si>
  <si>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</si>
  <si>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</si>
  <si>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</si>
  <si>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</si>
  <si>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</si>
  <si>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</si>
  <si>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</si>
  <si>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</si>
  <si>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</si>
  <si>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</si>
  <si>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</si>
  <si>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</si>
  <si>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</si>
  <si>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</si>
  <si>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</si>
  <si>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</si>
  <si>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</si>
  <si>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</si>
  <si>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</si>
  <si>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</si>
  <si>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</si>
  <si>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</si>
  <si>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</si>
  <si>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</si>
  <si>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</si>
  <si>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</si>
  <si>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</si>
  <si>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</si>
  <si>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</si>
  <si>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</si>
  <si>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</si>
  <si>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</si>
  <si>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</si>
  <si>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2020</t>
  </si>
  <si>
    <t>Багатопрофільна медична допомога населенню, що надається територіальними медичними об`єднаннями</t>
  </si>
  <si>
    <t>0726</t>
  </si>
  <si>
    <t>2180</t>
  </si>
  <si>
    <t>Первинна медична допомога населенню</t>
  </si>
  <si>
    <t>3000</t>
  </si>
  <si>
    <t>Соціальний захист та соціальне забезпечення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</si>
  <si>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</si>
  <si>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</si>
  <si>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</si>
  <si>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</si>
  <si>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</si>
  <si>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</si>
  <si>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</si>
  <si>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</si>
  <si>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</si>
  <si>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</si>
  <si>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</si>
  <si>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</si>
  <si>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</si>
  <si>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</si>
  <si>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</si>
  <si>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</si>
  <si>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</si>
  <si>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</si>
  <si>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</si>
  <si>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</si>
  <si>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</si>
  <si>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</si>
  <si>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</si>
  <si>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1040</t>
  </si>
  <si>
    <t>3041</t>
  </si>
  <si>
    <t>Надання допомоги у зв`язку з вагітністю і пологами</t>
  </si>
  <si>
    <t>3042</t>
  </si>
  <si>
    <t>Надання допомоги на догляд за дитиною віком до трьох років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</si>
  <si>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</si>
  <si>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</si>
  <si>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</si>
  <si>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</si>
  <si>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</si>
  <si>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</si>
  <si>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</si>
  <si>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</si>
  <si>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</si>
  <si>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</si>
  <si>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</si>
  <si>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</si>
  <si>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</si>
  <si>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</si>
  <si>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3080</t>
  </si>
  <si>
    <t>Надання допомоги на догляд за інвалідом і чи іі групи внаслідок психічного розладу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</si>
  <si>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</si>
  <si>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</si>
  <si>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</si>
  <si>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</si>
  <si>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</si>
  <si>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</si>
  <si>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</si>
  <si>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</si>
  <si>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</si>
  <si>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</si>
  <si>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</si>
  <si>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</si>
  <si>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</si>
  <si>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</si>
  <si>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4000</t>
  </si>
  <si>
    <t>Культура і мистецтво</t>
  </si>
  <si>
    <t>0824</t>
  </si>
  <si>
    <t>4060</t>
  </si>
  <si>
    <t>Бібліотеки</t>
  </si>
  <si>
    <t>4070</t>
  </si>
  <si>
    <t>Музеї і виставки</t>
  </si>
  <si>
    <t>0828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</si>
  <si>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</si>
  <si>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</si>
  <si>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</si>
  <si>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</si>
  <si>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0829</t>
  </si>
  <si>
    <t>4200</t>
  </si>
  <si>
    <t>Інші культурно-освітні заклади та заходи</t>
  </si>
  <si>
    <t>5000</t>
  </si>
  <si>
    <t>Фізична культура і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</si>
  <si>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</si>
  <si>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</si>
  <si>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</si>
  <si>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5042</t>
  </si>
  <si>
    <t>Фінансова підтримка спортивних споруд, які належать громадським організаціям фізкультурно-спортивної спрямованості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</si>
  <si>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</si>
  <si>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</si>
  <si>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</si>
  <si>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</si>
  <si>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</si>
  <si>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</si>
  <si>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</si>
  <si>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0470</t>
  </si>
  <si>
    <t>7410</t>
  </si>
  <si>
    <t>Заходи з енергозбереження</t>
  </si>
  <si>
    <t>8000</t>
  </si>
  <si>
    <t>Видатки, не віднесені до основних груп</t>
  </si>
  <si>
    <t>0133</t>
  </si>
  <si>
    <t>8010</t>
  </si>
  <si>
    <t>Резервний фонд</t>
  </si>
  <si>
    <t>8600</t>
  </si>
  <si>
    <t>Інші видатки</t>
  </si>
  <si>
    <t>0180</t>
  </si>
  <si>
    <t>8700</t>
  </si>
  <si>
    <t>Інші додаткові дотації</t>
  </si>
  <si>
    <t>8800</t>
  </si>
  <si>
    <t>Інші субвенції</t>
  </si>
  <si>
    <t xml:space="preserve"> </t>
  </si>
  <si>
    <t>Голова Новоайдарської районної ради</t>
  </si>
  <si>
    <t>Г.Р. Звєрєв</t>
  </si>
  <si>
    <t>до рішення районної ради</t>
  </si>
  <si>
    <t>"Про районний бюджет на 2017 рік"</t>
  </si>
  <si>
    <t>Додаток № 2</t>
  </si>
  <si>
    <t>баланс с ф.3</t>
  </si>
  <si>
    <t>баланс с ф.1</t>
  </si>
  <si>
    <t>оплата праці  і нарахування на заробітну плату</t>
  </si>
  <si>
    <t>від " 15 " грудня  2016 року № 8 / 2</t>
  </si>
  <si>
    <t>видатків районного бюджету на 2017 рік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</si>
  <si>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</si>
  <si>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</t>
  </si>
  <si>
    <t>Додаток № 3</t>
  </si>
  <si>
    <t xml:space="preserve">видатків районного бюджету на 2017 рік  </t>
  </si>
  <si>
    <t>за головними розпорядниками коштів</t>
  </si>
  <si>
    <t>01</t>
  </si>
  <si>
    <t>Новоайдарська районна рада Луганської області</t>
  </si>
  <si>
    <t>03</t>
  </si>
  <si>
    <t>Новоайдарська районна державна адміністрація Луганської області</t>
  </si>
  <si>
    <t>10</t>
  </si>
  <si>
    <t>Відділ освіти Новоайдарської районної державної адміністрації</t>
  </si>
  <si>
    <t>15</t>
  </si>
  <si>
    <t>Управління соціального захисту населення Новоайдарської райдержадміністррації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</si>
  <si>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</si>
  <si>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</si>
  <si>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24</t>
  </si>
  <si>
    <t>Відділ культури Новоайдарської районної державної адміністрації Луганської області</t>
  </si>
  <si>
    <t>75</t>
  </si>
  <si>
    <t>Фінансове управління Новоайдарської районної державної адміністрації Луганської області</t>
  </si>
  <si>
    <t>76</t>
  </si>
  <si>
    <t>Було</t>
  </si>
  <si>
    <t>БАЛАНС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</si>
  <si>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</si>
  <si>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</si>
  <si>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</si>
  <si>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</si>
  <si>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Будівництво</t>
  </si>
  <si>
    <t>0490</t>
  </si>
  <si>
    <t>Реалізація заходів щодо інвестиційного розвитку території</t>
  </si>
  <si>
    <t>Інші освітні програми</t>
  </si>
  <si>
    <t>Управління економічного розвитку і торгівлі Новоайдарської районної державної адміністрації</t>
  </si>
  <si>
    <t>Утримання центрів "Спорт для всіх" та проведення заходів з фізичної культури</t>
  </si>
  <si>
    <t>3141</t>
  </si>
  <si>
    <t>Соціальні програми і заходи державних органів у справах молоді</t>
  </si>
  <si>
    <t>4090(ф3)</t>
  </si>
  <si>
    <t>2020 (ф2)</t>
  </si>
  <si>
    <t>2010(ф2)</t>
  </si>
  <si>
    <t>від "___" березня 2017 року № 10/___</t>
  </si>
  <si>
    <t>від "___" березня 2017 року № 10 /___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</si>
</sst>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62"/>
      <name val="Arial Cyr"/>
      <family val="0"/>
    </font>
    <font>
      <sz val="10"/>
      <color indexed="62"/>
      <name val="Times New Roman"/>
      <family val="1"/>
    </font>
    <font>
      <b/>
      <sz val="10"/>
      <name val="Arial Cyr"/>
      <family val="0"/>
    </font>
    <font>
      <b/>
      <sz val="10"/>
      <color indexed="6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4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2" fontId="12" fillId="0" borderId="11" xfId="0" applyNumberFormat="1" applyFont="1" applyFill="1" applyBorder="1" applyAlignment="1">
      <alignment vertical="center" wrapText="1"/>
    </xf>
    <xf numFmtId="2" fontId="1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11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8" fillId="0" borderId="10" xfId="0" applyNumberFormat="1" applyFont="1" applyBorder="1" applyAlignment="1" quotePrefix="1">
      <alignment horizontal="justify" vertical="center" wrapText="1"/>
    </xf>
    <xf numFmtId="2" fontId="6" fillId="0" borderId="10" xfId="0" applyNumberFormat="1" applyFont="1" applyBorder="1" applyAlignment="1" quotePrefix="1">
      <alignment horizontal="justify" vertical="center" wrapText="1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12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0" applyFont="1" applyAlignment="1">
      <alignment/>
    </xf>
    <xf numFmtId="0" fontId="6" fillId="2" borderId="10" xfId="0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vertical="center" wrapText="1"/>
    </xf>
    <xf numFmtId="2" fontId="6" fillId="2" borderId="1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Alignment="1">
      <alignment/>
    </xf>
    <xf numFmtId="0" fontId="33" fillId="0" borderId="0" xfId="0" applyFont="1" applyAlignment="1">
      <alignment/>
    </xf>
    <xf numFmtId="2" fontId="33" fillId="0" borderId="0" xfId="0" applyNumberFormat="1" applyFont="1" applyFill="1" applyBorder="1" applyAlignment="1">
      <alignment vertical="center" wrapText="1"/>
    </xf>
    <xf numFmtId="2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2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2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73" fontId="36" fillId="0" borderId="0" xfId="0" applyNumberFormat="1" applyFont="1" applyFill="1" applyAlignment="1">
      <alignment/>
    </xf>
    <xf numFmtId="173" fontId="3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4" fontId="8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2" fontId="35" fillId="0" borderId="0" xfId="0" applyNumberFormat="1" applyFont="1" applyAlignment="1">
      <alignment/>
    </xf>
    <xf numFmtId="2" fontId="35" fillId="0" borderId="0" xfId="0" applyNumberFormat="1" applyFont="1" applyFill="1" applyAlignment="1">
      <alignment/>
    </xf>
    <xf numFmtId="0" fontId="0" fillId="18" borderId="0" xfId="0" applyFill="1" applyAlignment="1">
      <alignment/>
    </xf>
    <xf numFmtId="2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>
      <alignment horizontal="justify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Border="1" applyAlignment="1" quotePrefix="1">
      <alignment vertical="center" wrapText="1"/>
    </xf>
    <xf numFmtId="2" fontId="6" fillId="0" borderId="10" xfId="0" applyNumberFormat="1" applyFont="1" applyBorder="1" applyAlignment="1" quotePrefix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37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_2017\&#1089;&#1110;&#1095;&#1077;&#1085;&#1100;\&#1041;&#1102;&#1076;&#1078;&#1077;&#1090;_2017\&#1076;&#1086;&#1076;&#1072;&#1090;&#1086;&#1082;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_2017\&#1089;&#1110;&#1095;&#1077;&#1085;&#1100;\&#1041;&#1102;&#1076;&#1078;&#1077;&#1090;_2017\&#1076;&#1086;&#1093;&#1086;&#1076;&#1099;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_2017\&#1089;&#1110;&#1095;&#1077;&#1085;&#1100;\&#1041;&#1102;&#1076;&#1078;&#1077;&#1090;_2017\&#1076;&#1086;&#1093;&#1086;&#1076;&#1099;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_2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_3"/>
    </sheetNames>
    <sheetDataSet>
      <sheetData sheetId="0">
        <row r="95">
          <cell r="E95">
            <v>10413330</v>
          </cell>
          <cell r="F95">
            <v>9913330</v>
          </cell>
          <cell r="G95">
            <v>0</v>
          </cell>
          <cell r="H9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3">
          <cell r="D53">
            <v>57082760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3">
          <cell r="D53">
            <v>244489357</v>
          </cell>
          <cell r="E53">
            <v>1890557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  <sheetName val="додаток 3"/>
    </sheetNames>
    <sheetDataSet>
      <sheetData sheetId="0">
        <row r="82"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3"/>
  <sheetViews>
    <sheetView view="pageBreakPreview" zoomScale="85" zoomScaleNormal="75" zoomScaleSheetLayoutView="85" zoomScalePageLayoutView="0" workbookViewId="0" topLeftCell="B1">
      <selection activeCell="AM86" sqref="AM86"/>
    </sheetView>
  </sheetViews>
  <sheetFormatPr defaultColWidth="9.00390625" defaultRowHeight="12.75"/>
  <cols>
    <col min="1" max="1" width="11.875" style="0" hidden="1" customWidth="1"/>
    <col min="2" max="3" width="11.875" style="0" customWidth="1"/>
    <col min="4" max="4" width="39.00390625" style="0" customWidth="1"/>
    <col min="5" max="5" width="12.875" style="28" hidden="1" customWidth="1"/>
    <col min="6" max="6" width="12.625" style="0" hidden="1" customWidth="1"/>
    <col min="7" max="7" width="13.875" style="0" hidden="1" customWidth="1"/>
    <col min="8" max="9" width="11.375" style="0" hidden="1" customWidth="1"/>
    <col min="10" max="10" width="11.375" style="28" hidden="1" customWidth="1"/>
    <col min="11" max="11" width="11.375" style="0" hidden="1" customWidth="1"/>
    <col min="12" max="12" width="13.00390625" style="0" hidden="1" customWidth="1"/>
    <col min="13" max="15" width="11.375" style="0" hidden="1" customWidth="1"/>
    <col min="16" max="16" width="14.625" style="28" hidden="1" customWidth="1"/>
    <col min="17" max="17" width="12.875" style="41" hidden="1" customWidth="1"/>
    <col min="18" max="18" width="12.625" style="0" hidden="1" customWidth="1"/>
    <col min="19" max="19" width="13.875" style="0" hidden="1" customWidth="1"/>
    <col min="20" max="21" width="11.375" style="0" hidden="1" customWidth="1"/>
    <col min="22" max="22" width="11.375" style="41" hidden="1" customWidth="1"/>
    <col min="23" max="23" width="11.375" style="0" hidden="1" customWidth="1"/>
    <col min="24" max="24" width="13.00390625" style="0" hidden="1" customWidth="1"/>
    <col min="25" max="27" width="11.375" style="0" hidden="1" customWidth="1"/>
    <col min="28" max="28" width="12.25390625" style="28" hidden="1" customWidth="1"/>
    <col min="29" max="30" width="13.875" style="0" customWidth="1"/>
    <col min="31" max="31" width="14.00390625" style="0" customWidth="1"/>
    <col min="32" max="32" width="12.375" style="0" customWidth="1"/>
    <col min="33" max="33" width="10.125" style="0" customWidth="1"/>
    <col min="34" max="34" width="11.875" style="0" customWidth="1"/>
    <col min="35" max="35" width="11.625" style="0" customWidth="1"/>
    <col min="36" max="36" width="11.125" style="0" customWidth="1"/>
    <col min="37" max="37" width="10.375" style="0" customWidth="1"/>
    <col min="38" max="38" width="11.375" style="0" customWidth="1"/>
    <col min="39" max="39" width="11.625" style="0" customWidth="1"/>
    <col min="40" max="40" width="13.375" style="0" customWidth="1"/>
  </cols>
  <sheetData>
    <row r="1" spans="14:28" ht="14.25">
      <c r="N1" s="91" t="s">
        <v>161</v>
      </c>
      <c r="O1" s="91"/>
      <c r="P1" s="91"/>
      <c r="Z1" s="91" t="s">
        <v>161</v>
      </c>
      <c r="AA1" s="91"/>
      <c r="AB1" s="91"/>
    </row>
    <row r="2" spans="14:40" ht="15">
      <c r="N2" s="92" t="s">
        <v>159</v>
      </c>
      <c r="O2" s="92"/>
      <c r="P2" s="92"/>
      <c r="Z2" s="92" t="s">
        <v>159</v>
      </c>
      <c r="AA2" s="92"/>
      <c r="AB2" s="92"/>
      <c r="AL2" s="91" t="s">
        <v>161</v>
      </c>
      <c r="AM2" s="91"/>
      <c r="AN2" s="91"/>
    </row>
    <row r="3" spans="14:40" ht="15">
      <c r="N3" s="92" t="s">
        <v>160</v>
      </c>
      <c r="O3" s="92"/>
      <c r="P3" s="92"/>
      <c r="Z3" s="92" t="s">
        <v>160</v>
      </c>
      <c r="AA3" s="92"/>
      <c r="AB3" s="92"/>
      <c r="AL3" s="92" t="s">
        <v>159</v>
      </c>
      <c r="AM3" s="92"/>
      <c r="AN3" s="92"/>
    </row>
    <row r="4" spans="14:40" ht="15">
      <c r="N4" s="5"/>
      <c r="O4" s="5"/>
      <c r="P4" s="35"/>
      <c r="Z4" s="5"/>
      <c r="AA4" s="5"/>
      <c r="AB4" s="35"/>
      <c r="AL4" s="92" t="s">
        <v>204</v>
      </c>
      <c r="AM4" s="92"/>
      <c r="AN4" s="92"/>
    </row>
    <row r="5" spans="14:40" ht="15">
      <c r="N5" s="91" t="s">
        <v>161</v>
      </c>
      <c r="O5" s="91"/>
      <c r="P5" s="91"/>
      <c r="Z5" s="91" t="s">
        <v>161</v>
      </c>
      <c r="AA5" s="91"/>
      <c r="AB5" s="91"/>
      <c r="AL5" s="5"/>
      <c r="AM5" s="5"/>
      <c r="AN5" s="35"/>
    </row>
    <row r="6" spans="14:40" ht="15">
      <c r="N6" s="92" t="s">
        <v>159</v>
      </c>
      <c r="O6" s="92"/>
      <c r="P6" s="92"/>
      <c r="Z6" s="92" t="s">
        <v>159</v>
      </c>
      <c r="AA6" s="92"/>
      <c r="AB6" s="92"/>
      <c r="AL6" s="91" t="s">
        <v>161</v>
      </c>
      <c r="AM6" s="91"/>
      <c r="AN6" s="91"/>
    </row>
    <row r="7" spans="13:40" ht="15">
      <c r="M7" s="3"/>
      <c r="N7" s="92" t="s">
        <v>160</v>
      </c>
      <c r="O7" s="92"/>
      <c r="P7" s="92"/>
      <c r="Y7" s="3"/>
      <c r="Z7" s="92" t="s">
        <v>160</v>
      </c>
      <c r="AA7" s="92"/>
      <c r="AB7" s="92"/>
      <c r="AL7" s="92" t="s">
        <v>159</v>
      </c>
      <c r="AM7" s="92"/>
      <c r="AN7" s="92"/>
    </row>
    <row r="8" spans="14:40" ht="15">
      <c r="N8" s="92" t="s">
        <v>165</v>
      </c>
      <c r="O8" s="92"/>
      <c r="P8" s="92"/>
      <c r="Z8" s="92" t="s">
        <v>165</v>
      </c>
      <c r="AA8" s="92"/>
      <c r="AB8" s="92"/>
      <c r="AL8" s="92" t="s">
        <v>160</v>
      </c>
      <c r="AM8" s="92"/>
      <c r="AN8" s="92"/>
    </row>
    <row r="9" spans="14:40" ht="15">
      <c r="N9" s="1"/>
      <c r="O9" s="1"/>
      <c r="P9" s="23"/>
      <c r="Z9" s="1"/>
      <c r="AA9" s="1"/>
      <c r="AB9" s="23"/>
      <c r="AL9" s="92" t="s">
        <v>165</v>
      </c>
      <c r="AM9" s="92"/>
      <c r="AN9" s="92"/>
    </row>
    <row r="10" spans="1:35" ht="15" customHeight="1">
      <c r="A10" s="98" t="s">
        <v>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</row>
    <row r="11" spans="1:35" ht="15" customHeight="1">
      <c r="A11" s="99" t="s">
        <v>166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</row>
    <row r="12" spans="16:28" ht="12.75">
      <c r="P12" s="36" t="s">
        <v>1</v>
      </c>
      <c r="AB12" s="36" t="s">
        <v>1</v>
      </c>
    </row>
    <row r="13" spans="1:40" ht="15">
      <c r="A13" s="93" t="s">
        <v>2</v>
      </c>
      <c r="B13" s="93" t="s">
        <v>3</v>
      </c>
      <c r="C13" s="93" t="s">
        <v>4</v>
      </c>
      <c r="D13" s="86" t="s">
        <v>5</v>
      </c>
      <c r="E13" s="88" t="s">
        <v>6</v>
      </c>
      <c r="F13" s="88"/>
      <c r="G13" s="88"/>
      <c r="H13" s="88"/>
      <c r="I13" s="88"/>
      <c r="J13" s="88" t="s">
        <v>12</v>
      </c>
      <c r="K13" s="88"/>
      <c r="L13" s="88"/>
      <c r="M13" s="88"/>
      <c r="N13" s="88"/>
      <c r="O13" s="88"/>
      <c r="P13" s="89" t="s">
        <v>14</v>
      </c>
      <c r="Q13" s="95" t="s">
        <v>6</v>
      </c>
      <c r="R13" s="95"/>
      <c r="S13" s="95"/>
      <c r="T13" s="95"/>
      <c r="U13" s="95"/>
      <c r="V13" s="95" t="s">
        <v>12</v>
      </c>
      <c r="W13" s="95"/>
      <c r="X13" s="95"/>
      <c r="Y13" s="95"/>
      <c r="Z13" s="95"/>
      <c r="AA13" s="95"/>
      <c r="AB13" s="94" t="s">
        <v>14</v>
      </c>
      <c r="AC13" s="88" t="s">
        <v>6</v>
      </c>
      <c r="AD13" s="88"/>
      <c r="AE13" s="88"/>
      <c r="AF13" s="88"/>
      <c r="AG13" s="88"/>
      <c r="AH13" s="88" t="s">
        <v>12</v>
      </c>
      <c r="AI13" s="88"/>
      <c r="AJ13" s="88"/>
      <c r="AK13" s="88"/>
      <c r="AL13" s="88"/>
      <c r="AM13" s="88"/>
      <c r="AN13" s="89" t="s">
        <v>14</v>
      </c>
    </row>
    <row r="14" spans="1:40" ht="12.75">
      <c r="A14" s="86"/>
      <c r="B14" s="86"/>
      <c r="C14" s="86"/>
      <c r="D14" s="86"/>
      <c r="E14" s="89" t="s">
        <v>7</v>
      </c>
      <c r="F14" s="86" t="s">
        <v>8</v>
      </c>
      <c r="G14" s="86" t="s">
        <v>9</v>
      </c>
      <c r="H14" s="86"/>
      <c r="I14" s="86" t="s">
        <v>11</v>
      </c>
      <c r="J14" s="89" t="s">
        <v>7</v>
      </c>
      <c r="K14" s="86" t="s">
        <v>8</v>
      </c>
      <c r="L14" s="86" t="s">
        <v>9</v>
      </c>
      <c r="M14" s="86"/>
      <c r="N14" s="86" t="s">
        <v>11</v>
      </c>
      <c r="O14" s="6" t="s">
        <v>9</v>
      </c>
      <c r="P14" s="89"/>
      <c r="Q14" s="96" t="s">
        <v>7</v>
      </c>
      <c r="R14" s="94" t="s">
        <v>8</v>
      </c>
      <c r="S14" s="94" t="s">
        <v>9</v>
      </c>
      <c r="T14" s="94"/>
      <c r="U14" s="94" t="s">
        <v>11</v>
      </c>
      <c r="V14" s="96" t="s">
        <v>7</v>
      </c>
      <c r="W14" s="94" t="s">
        <v>8</v>
      </c>
      <c r="X14" s="94" t="s">
        <v>9</v>
      </c>
      <c r="Y14" s="94"/>
      <c r="Z14" s="94" t="s">
        <v>11</v>
      </c>
      <c r="AA14" s="38" t="s">
        <v>9</v>
      </c>
      <c r="AB14" s="94"/>
      <c r="AC14" s="89" t="s">
        <v>7</v>
      </c>
      <c r="AD14" s="86" t="s">
        <v>8</v>
      </c>
      <c r="AE14" s="86" t="s">
        <v>9</v>
      </c>
      <c r="AF14" s="86"/>
      <c r="AG14" s="86" t="s">
        <v>11</v>
      </c>
      <c r="AH14" s="89" t="s">
        <v>7</v>
      </c>
      <c r="AI14" s="86" t="s">
        <v>8</v>
      </c>
      <c r="AJ14" s="86" t="s">
        <v>9</v>
      </c>
      <c r="AK14" s="86"/>
      <c r="AL14" s="86" t="s">
        <v>11</v>
      </c>
      <c r="AM14" s="6" t="s">
        <v>9</v>
      </c>
      <c r="AN14" s="89"/>
    </row>
    <row r="15" spans="1:40" ht="12.75">
      <c r="A15" s="86"/>
      <c r="B15" s="86"/>
      <c r="C15" s="86"/>
      <c r="D15" s="86"/>
      <c r="E15" s="89"/>
      <c r="F15" s="86"/>
      <c r="G15" s="87" t="s">
        <v>164</v>
      </c>
      <c r="H15" s="86" t="s">
        <v>10</v>
      </c>
      <c r="I15" s="86"/>
      <c r="J15" s="89"/>
      <c r="K15" s="86"/>
      <c r="L15" s="87" t="s">
        <v>164</v>
      </c>
      <c r="M15" s="86" t="s">
        <v>10</v>
      </c>
      <c r="N15" s="86"/>
      <c r="O15" s="86" t="s">
        <v>13</v>
      </c>
      <c r="P15" s="89"/>
      <c r="Q15" s="96"/>
      <c r="R15" s="94"/>
      <c r="S15" s="97" t="s">
        <v>164</v>
      </c>
      <c r="T15" s="94" t="s">
        <v>10</v>
      </c>
      <c r="U15" s="94"/>
      <c r="V15" s="96"/>
      <c r="W15" s="94"/>
      <c r="X15" s="97" t="s">
        <v>164</v>
      </c>
      <c r="Y15" s="94" t="s">
        <v>10</v>
      </c>
      <c r="Z15" s="94"/>
      <c r="AA15" s="94" t="s">
        <v>13</v>
      </c>
      <c r="AB15" s="94"/>
      <c r="AC15" s="89"/>
      <c r="AD15" s="86"/>
      <c r="AE15" s="87" t="s">
        <v>164</v>
      </c>
      <c r="AF15" s="86" t="s">
        <v>10</v>
      </c>
      <c r="AG15" s="86"/>
      <c r="AH15" s="89"/>
      <c r="AI15" s="86"/>
      <c r="AJ15" s="87" t="s">
        <v>164</v>
      </c>
      <c r="AK15" s="86" t="s">
        <v>10</v>
      </c>
      <c r="AL15" s="86"/>
      <c r="AM15" s="86" t="s">
        <v>13</v>
      </c>
      <c r="AN15" s="89"/>
    </row>
    <row r="16" spans="1:40" ht="44.25" customHeight="1">
      <c r="A16" s="86"/>
      <c r="B16" s="86"/>
      <c r="C16" s="86"/>
      <c r="D16" s="86"/>
      <c r="E16" s="89"/>
      <c r="F16" s="86"/>
      <c r="G16" s="87"/>
      <c r="H16" s="86"/>
      <c r="I16" s="86"/>
      <c r="J16" s="89"/>
      <c r="K16" s="86"/>
      <c r="L16" s="87"/>
      <c r="M16" s="86"/>
      <c r="N16" s="86"/>
      <c r="O16" s="86"/>
      <c r="P16" s="89"/>
      <c r="Q16" s="96"/>
      <c r="R16" s="94"/>
      <c r="S16" s="97"/>
      <c r="T16" s="94"/>
      <c r="U16" s="94"/>
      <c r="V16" s="96"/>
      <c r="W16" s="94"/>
      <c r="X16" s="97"/>
      <c r="Y16" s="94"/>
      <c r="Z16" s="94"/>
      <c r="AA16" s="94"/>
      <c r="AB16" s="94"/>
      <c r="AC16" s="89"/>
      <c r="AD16" s="86"/>
      <c r="AE16" s="87"/>
      <c r="AF16" s="86"/>
      <c r="AG16" s="86"/>
      <c r="AH16" s="89"/>
      <c r="AI16" s="86"/>
      <c r="AJ16" s="87"/>
      <c r="AK16" s="86"/>
      <c r="AL16" s="86"/>
      <c r="AM16" s="86"/>
      <c r="AN16" s="89"/>
    </row>
    <row r="17" spans="1:40" ht="12.75">
      <c r="A17" s="6">
        <v>1</v>
      </c>
      <c r="B17" s="6">
        <v>2</v>
      </c>
      <c r="C17" s="6">
        <v>3</v>
      </c>
      <c r="D17" s="6">
        <v>4</v>
      </c>
      <c r="E17" s="29">
        <v>5</v>
      </c>
      <c r="F17" s="6">
        <v>6</v>
      </c>
      <c r="G17" s="6">
        <v>7</v>
      </c>
      <c r="H17" s="6">
        <v>8</v>
      </c>
      <c r="I17" s="6">
        <v>9</v>
      </c>
      <c r="J17" s="29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29">
        <v>16</v>
      </c>
      <c r="Q17" s="43">
        <v>5</v>
      </c>
      <c r="R17" s="38">
        <v>6</v>
      </c>
      <c r="S17" s="38">
        <v>7</v>
      </c>
      <c r="T17" s="38">
        <v>8</v>
      </c>
      <c r="U17" s="38">
        <v>9</v>
      </c>
      <c r="V17" s="43">
        <v>10</v>
      </c>
      <c r="W17" s="38">
        <v>11</v>
      </c>
      <c r="X17" s="38">
        <v>12</v>
      </c>
      <c r="Y17" s="38">
        <v>13</v>
      </c>
      <c r="Z17" s="38">
        <v>14</v>
      </c>
      <c r="AA17" s="38">
        <v>15</v>
      </c>
      <c r="AB17" s="38">
        <v>16</v>
      </c>
      <c r="AC17" s="29">
        <v>5</v>
      </c>
      <c r="AD17" s="6">
        <v>6</v>
      </c>
      <c r="AE17" s="6">
        <v>7</v>
      </c>
      <c r="AF17" s="6">
        <v>8</v>
      </c>
      <c r="AG17" s="6">
        <v>9</v>
      </c>
      <c r="AH17" s="29">
        <v>10</v>
      </c>
      <c r="AI17" s="6">
        <v>11</v>
      </c>
      <c r="AJ17" s="6">
        <v>12</v>
      </c>
      <c r="AK17" s="6">
        <v>13</v>
      </c>
      <c r="AL17" s="6">
        <v>14</v>
      </c>
      <c r="AM17" s="6">
        <v>15</v>
      </c>
      <c r="AN17" s="29">
        <v>16</v>
      </c>
    </row>
    <row r="18" spans="1:40" s="42" customFormat="1" ht="12.75">
      <c r="A18" s="7"/>
      <c r="B18" s="8" t="s">
        <v>15</v>
      </c>
      <c r="C18" s="9"/>
      <c r="D18" s="21" t="s">
        <v>16</v>
      </c>
      <c r="E18" s="14">
        <f>E19</f>
        <v>2287230</v>
      </c>
      <c r="F18" s="14">
        <f aca="true" t="shared" si="0" ref="F18:O18">F19</f>
        <v>2287230</v>
      </c>
      <c r="G18" s="14">
        <f t="shared" si="0"/>
        <v>2004650</v>
      </c>
      <c r="H18" s="14">
        <f t="shared" si="0"/>
        <v>77709</v>
      </c>
      <c r="I18" s="14">
        <f t="shared" si="0"/>
        <v>0</v>
      </c>
      <c r="J18" s="14">
        <f t="shared" si="0"/>
        <v>26000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26000</v>
      </c>
      <c r="O18" s="14">
        <f t="shared" si="0"/>
        <v>0</v>
      </c>
      <c r="P18" s="14">
        <f aca="true" t="shared" si="1" ref="P18:P50">E18+J18</f>
        <v>2313230</v>
      </c>
      <c r="Q18" s="39">
        <f>SUM(Q19)</f>
        <v>0</v>
      </c>
      <c r="R18" s="39">
        <f aca="true" t="shared" si="2" ref="R18:AA18">SUM(R19)</f>
        <v>0</v>
      </c>
      <c r="S18" s="39">
        <f t="shared" si="2"/>
        <v>0</v>
      </c>
      <c r="T18" s="39">
        <f t="shared" si="2"/>
        <v>0</v>
      </c>
      <c r="U18" s="39">
        <f t="shared" si="2"/>
        <v>0</v>
      </c>
      <c r="V18" s="39">
        <f t="shared" si="2"/>
        <v>0</v>
      </c>
      <c r="W18" s="39">
        <f t="shared" si="2"/>
        <v>0</v>
      </c>
      <c r="X18" s="39">
        <f t="shared" si="2"/>
        <v>0</v>
      </c>
      <c r="Y18" s="39">
        <f t="shared" si="2"/>
        <v>0</v>
      </c>
      <c r="Z18" s="39">
        <f t="shared" si="2"/>
        <v>0</v>
      </c>
      <c r="AA18" s="39">
        <f t="shared" si="2"/>
        <v>26000</v>
      </c>
      <c r="AB18" s="39">
        <f>V18+Q18</f>
        <v>0</v>
      </c>
      <c r="AC18" s="67">
        <f>SUM(AC19)</f>
        <v>2287230</v>
      </c>
      <c r="AD18" s="67">
        <f aca="true" t="shared" si="3" ref="AD18:AM18">SUM(AD19)</f>
        <v>2287230</v>
      </c>
      <c r="AE18" s="67">
        <f t="shared" si="3"/>
        <v>2004650</v>
      </c>
      <c r="AF18" s="67">
        <f t="shared" si="3"/>
        <v>77709</v>
      </c>
      <c r="AG18" s="67">
        <f t="shared" si="3"/>
        <v>0</v>
      </c>
      <c r="AH18" s="67">
        <f t="shared" si="3"/>
        <v>26000</v>
      </c>
      <c r="AI18" s="67">
        <f t="shared" si="3"/>
        <v>0</v>
      </c>
      <c r="AJ18" s="67">
        <f t="shared" si="3"/>
        <v>0</v>
      </c>
      <c r="AK18" s="67">
        <f t="shared" si="3"/>
        <v>0</v>
      </c>
      <c r="AL18" s="67">
        <f t="shared" si="3"/>
        <v>26000</v>
      </c>
      <c r="AM18" s="67">
        <f t="shared" si="3"/>
        <v>26000</v>
      </c>
      <c r="AN18" s="67">
        <f>AC18+AH18</f>
        <v>2313230</v>
      </c>
    </row>
    <row r="19" spans="1:40" ht="65.25" customHeight="1">
      <c r="A19" s="6"/>
      <c r="B19" s="11" t="s">
        <v>18</v>
      </c>
      <c r="C19" s="12" t="s">
        <v>17</v>
      </c>
      <c r="D19" s="22" t="s">
        <v>19</v>
      </c>
      <c r="E19" s="30">
        <v>2287230</v>
      </c>
      <c r="F19" s="13">
        <v>2287230</v>
      </c>
      <c r="G19" s="13">
        <v>2004650</v>
      </c>
      <c r="H19" s="13">
        <v>77709</v>
      </c>
      <c r="I19" s="13">
        <v>0</v>
      </c>
      <c r="J19" s="30">
        <v>26000</v>
      </c>
      <c r="K19" s="13">
        <v>0</v>
      </c>
      <c r="L19" s="13">
        <v>0</v>
      </c>
      <c r="M19" s="13">
        <v>0</v>
      </c>
      <c r="N19" s="13">
        <v>26000</v>
      </c>
      <c r="O19" s="13">
        <v>0</v>
      </c>
      <c r="P19" s="30">
        <f t="shared" si="1"/>
        <v>2313230</v>
      </c>
      <c r="Q19" s="39"/>
      <c r="R19" s="40"/>
      <c r="S19" s="40"/>
      <c r="T19" s="40"/>
      <c r="U19" s="40"/>
      <c r="V19" s="39"/>
      <c r="W19" s="40"/>
      <c r="X19" s="40"/>
      <c r="Y19" s="40"/>
      <c r="Z19" s="40"/>
      <c r="AA19" s="40">
        <v>26000</v>
      </c>
      <c r="AB19" s="39">
        <f aca="true" t="shared" si="4" ref="AB19:AB85">V19+Q19</f>
        <v>0</v>
      </c>
      <c r="AC19" s="68">
        <f>E19+Q19</f>
        <v>2287230</v>
      </c>
      <c r="AD19" s="69">
        <f>F19+R19</f>
        <v>2287230</v>
      </c>
      <c r="AE19" s="69">
        <f>G19+S19</f>
        <v>2004650</v>
      </c>
      <c r="AF19" s="69">
        <f>H19+T19</f>
        <v>77709</v>
      </c>
      <c r="AG19" s="69"/>
      <c r="AH19" s="68">
        <f>V19+J19</f>
        <v>26000</v>
      </c>
      <c r="AI19" s="69">
        <f>W19+K19</f>
        <v>0</v>
      </c>
      <c r="AJ19" s="69">
        <f>X19+L19</f>
        <v>0</v>
      </c>
      <c r="AK19" s="69">
        <f>Y19+M19</f>
        <v>0</v>
      </c>
      <c r="AL19" s="69">
        <f>AG19+N19</f>
        <v>26000</v>
      </c>
      <c r="AM19" s="69">
        <v>26000</v>
      </c>
      <c r="AN19" s="68">
        <f>AC19+AH19</f>
        <v>2313230</v>
      </c>
    </row>
    <row r="20" spans="1:40" s="42" customFormat="1" ht="17.25" customHeight="1">
      <c r="A20" s="7"/>
      <c r="B20" s="8" t="s">
        <v>20</v>
      </c>
      <c r="C20" s="9"/>
      <c r="D20" s="21" t="s">
        <v>21</v>
      </c>
      <c r="E20" s="14">
        <f>SUM(E21:E29)</f>
        <v>63382997</v>
      </c>
      <c r="F20" s="14">
        <f aca="true" t="shared" si="5" ref="F20:O20">SUM(F21:F29)</f>
        <v>63382997</v>
      </c>
      <c r="G20" s="14">
        <f t="shared" si="5"/>
        <v>52438182</v>
      </c>
      <c r="H20" s="14">
        <f t="shared" si="5"/>
        <v>6484171</v>
      </c>
      <c r="I20" s="14">
        <f t="shared" si="5"/>
        <v>0</v>
      </c>
      <c r="J20" s="14">
        <f t="shared" si="5"/>
        <v>1018109.72</v>
      </c>
      <c r="K20" s="14">
        <f t="shared" si="5"/>
        <v>1018109.72</v>
      </c>
      <c r="L20" s="14">
        <f t="shared" si="5"/>
        <v>0</v>
      </c>
      <c r="M20" s="14">
        <f t="shared" si="5"/>
        <v>14452.1</v>
      </c>
      <c r="N20" s="14">
        <f t="shared" si="5"/>
        <v>0</v>
      </c>
      <c r="O20" s="14">
        <f t="shared" si="5"/>
        <v>0</v>
      </c>
      <c r="P20" s="14">
        <f t="shared" si="1"/>
        <v>64401106.72</v>
      </c>
      <c r="Q20" s="39">
        <f>SUM(Q21:Q29)</f>
        <v>1232577</v>
      </c>
      <c r="R20" s="39">
        <f aca="true" t="shared" si="6" ref="R20:AA20">SUM(R21:R29)</f>
        <v>1232577</v>
      </c>
      <c r="S20" s="39">
        <f t="shared" si="6"/>
        <v>1106929</v>
      </c>
      <c r="T20" s="39">
        <f t="shared" si="6"/>
        <v>0</v>
      </c>
      <c r="U20" s="39">
        <f t="shared" si="6"/>
        <v>0</v>
      </c>
      <c r="V20" s="39">
        <f t="shared" si="6"/>
        <v>1627679.38</v>
      </c>
      <c r="W20" s="39">
        <f t="shared" si="6"/>
        <v>0</v>
      </c>
      <c r="X20" s="39">
        <f t="shared" si="6"/>
        <v>0</v>
      </c>
      <c r="Y20" s="39">
        <f t="shared" si="6"/>
        <v>0</v>
      </c>
      <c r="Z20" s="39">
        <f t="shared" si="6"/>
        <v>1627679.38</v>
      </c>
      <c r="AA20" s="39">
        <f t="shared" si="6"/>
        <v>1627679.38</v>
      </c>
      <c r="AB20" s="39">
        <f t="shared" si="4"/>
        <v>2860256.38</v>
      </c>
      <c r="AC20" s="67">
        <f>SUM(AC21:AC29)</f>
        <v>64615574</v>
      </c>
      <c r="AD20" s="67">
        <f aca="true" t="shared" si="7" ref="AD20:AM20">SUM(AD21:AD29)</f>
        <v>64615574</v>
      </c>
      <c r="AE20" s="67">
        <f t="shared" si="7"/>
        <v>53545111</v>
      </c>
      <c r="AF20" s="67">
        <f t="shared" si="7"/>
        <v>6484171</v>
      </c>
      <c r="AG20" s="67">
        <f t="shared" si="7"/>
        <v>0</v>
      </c>
      <c r="AH20" s="67">
        <f t="shared" si="7"/>
        <v>2645789.1</v>
      </c>
      <c r="AI20" s="67">
        <f t="shared" si="7"/>
        <v>1018109.72</v>
      </c>
      <c r="AJ20" s="67">
        <f t="shared" si="7"/>
        <v>0</v>
      </c>
      <c r="AK20" s="67">
        <f t="shared" si="7"/>
        <v>14452.1</v>
      </c>
      <c r="AL20" s="67">
        <f t="shared" si="7"/>
        <v>1627679.38</v>
      </c>
      <c r="AM20" s="67">
        <f t="shared" si="7"/>
        <v>1627679.38</v>
      </c>
      <c r="AN20" s="67">
        <f>AC20+AH20</f>
        <v>67261363.1</v>
      </c>
    </row>
    <row r="21" spans="1:40" ht="12.75">
      <c r="A21" s="6"/>
      <c r="B21" s="11" t="s">
        <v>23</v>
      </c>
      <c r="C21" s="12" t="s">
        <v>22</v>
      </c>
      <c r="D21" s="22" t="s">
        <v>24</v>
      </c>
      <c r="E21" s="30">
        <v>6243057</v>
      </c>
      <c r="F21" s="13">
        <v>6243057</v>
      </c>
      <c r="G21" s="13">
        <v>4575845</v>
      </c>
      <c r="H21" s="13">
        <v>593157</v>
      </c>
      <c r="I21" s="13">
        <v>0</v>
      </c>
      <c r="J21" s="30">
        <v>896422</v>
      </c>
      <c r="K21" s="13">
        <v>896422</v>
      </c>
      <c r="L21" s="13">
        <v>0</v>
      </c>
      <c r="M21" s="13">
        <v>0</v>
      </c>
      <c r="N21" s="13">
        <v>0</v>
      </c>
      <c r="O21" s="13">
        <v>0</v>
      </c>
      <c r="P21" s="30">
        <f t="shared" si="1"/>
        <v>7139479</v>
      </c>
      <c r="Q21" s="39">
        <v>118448</v>
      </c>
      <c r="R21" s="40">
        <v>118448</v>
      </c>
      <c r="S21" s="40"/>
      <c r="T21" s="40"/>
      <c r="U21" s="40"/>
      <c r="V21" s="39">
        <v>54750</v>
      </c>
      <c r="W21" s="40"/>
      <c r="X21" s="40"/>
      <c r="Y21" s="40"/>
      <c r="Z21" s="40">
        <v>54750</v>
      </c>
      <c r="AA21" s="40">
        <v>54750</v>
      </c>
      <c r="AB21" s="39">
        <f t="shared" si="4"/>
        <v>173198</v>
      </c>
      <c r="AC21" s="68">
        <f aca="true" t="shared" si="8" ref="AC21:AC85">E21+Q21</f>
        <v>6361505</v>
      </c>
      <c r="AD21" s="69">
        <f aca="true" t="shared" si="9" ref="AD21:AD85">F21+R21</f>
        <v>6361505</v>
      </c>
      <c r="AE21" s="69">
        <f aca="true" t="shared" si="10" ref="AE21:AE85">G21+S21</f>
        <v>4575845</v>
      </c>
      <c r="AF21" s="69">
        <f aca="true" t="shared" si="11" ref="AF21:AF85">H21+T21</f>
        <v>593157</v>
      </c>
      <c r="AG21" s="69"/>
      <c r="AH21" s="68">
        <f aca="true" t="shared" si="12" ref="AH21:AH85">V21+J21</f>
        <v>951172</v>
      </c>
      <c r="AI21" s="69">
        <f aca="true" t="shared" si="13" ref="AI21:AI85">W21+K21</f>
        <v>896422</v>
      </c>
      <c r="AJ21" s="69">
        <f>X21+L21</f>
        <v>0</v>
      </c>
      <c r="AK21" s="69">
        <f>Y21+M21</f>
        <v>0</v>
      </c>
      <c r="AL21" s="69">
        <f>Z21+N21</f>
        <v>54750</v>
      </c>
      <c r="AM21" s="69">
        <f>AA21+O21</f>
        <v>54750</v>
      </c>
      <c r="AN21" s="68">
        <f aca="true" t="shared" si="14" ref="AN21:AN85">AC21+AH21</f>
        <v>7312677</v>
      </c>
    </row>
    <row r="22" spans="1:40" ht="63.75">
      <c r="A22" s="6"/>
      <c r="B22" s="11" t="s">
        <v>26</v>
      </c>
      <c r="C22" s="12" t="s">
        <v>25</v>
      </c>
      <c r="D22" s="22" t="s">
        <v>27</v>
      </c>
      <c r="E22" s="30">
        <v>54240194</v>
      </c>
      <c r="F22" s="30">
        <v>54240194</v>
      </c>
      <c r="G22" s="13">
        <v>45521261</v>
      </c>
      <c r="H22" s="13">
        <v>5841292</v>
      </c>
      <c r="I22" s="13">
        <v>0</v>
      </c>
      <c r="J22" s="30">
        <v>121687.72</v>
      </c>
      <c r="K22" s="30">
        <v>121687.72</v>
      </c>
      <c r="L22" s="13">
        <v>0</v>
      </c>
      <c r="M22" s="13">
        <v>14452.1</v>
      </c>
      <c r="N22" s="13">
        <v>0</v>
      </c>
      <c r="O22" s="13">
        <v>0</v>
      </c>
      <c r="P22" s="30">
        <f t="shared" si="1"/>
        <v>54361881.72</v>
      </c>
      <c r="Q22" s="39">
        <v>876191</v>
      </c>
      <c r="R22" s="40">
        <v>876191</v>
      </c>
      <c r="S22" s="40">
        <v>868991</v>
      </c>
      <c r="T22" s="40"/>
      <c r="U22" s="40"/>
      <c r="V22" s="39">
        <v>940774.38</v>
      </c>
      <c r="W22" s="40"/>
      <c r="X22" s="40"/>
      <c r="Y22" s="40"/>
      <c r="Z22" s="40">
        <v>940774.38</v>
      </c>
      <c r="AA22" s="40">
        <v>940774.38</v>
      </c>
      <c r="AB22" s="39">
        <f t="shared" si="4"/>
        <v>1816965.38</v>
      </c>
      <c r="AC22" s="68">
        <f t="shared" si="8"/>
        <v>55116385</v>
      </c>
      <c r="AD22" s="69">
        <f t="shared" si="9"/>
        <v>55116385</v>
      </c>
      <c r="AE22" s="69">
        <f t="shared" si="10"/>
        <v>46390252</v>
      </c>
      <c r="AF22" s="69">
        <f t="shared" si="11"/>
        <v>5841292</v>
      </c>
      <c r="AG22" s="69"/>
      <c r="AH22" s="68">
        <f t="shared" si="12"/>
        <v>1062462.1</v>
      </c>
      <c r="AI22" s="69">
        <f t="shared" si="13"/>
        <v>121687.72</v>
      </c>
      <c r="AJ22" s="69">
        <f aca="true" t="shared" si="15" ref="AJ22:AJ85">X22+L22</f>
        <v>0</v>
      </c>
      <c r="AK22" s="69">
        <f aca="true" t="shared" si="16" ref="AK22:AK85">Y22+M22</f>
        <v>14452.1</v>
      </c>
      <c r="AL22" s="69">
        <f>Z22+N22</f>
        <v>940774.38</v>
      </c>
      <c r="AM22" s="69">
        <f aca="true" t="shared" si="17" ref="AM22:AM29">AA22+O22</f>
        <v>940774.38</v>
      </c>
      <c r="AN22" s="68">
        <f t="shared" si="14"/>
        <v>56178847.1</v>
      </c>
    </row>
    <row r="23" spans="1:40" ht="63.75">
      <c r="A23" s="6"/>
      <c r="B23" s="11" t="s">
        <v>28</v>
      </c>
      <c r="C23" s="12" t="s">
        <v>22</v>
      </c>
      <c r="D23" s="22" t="s">
        <v>29</v>
      </c>
      <c r="E23" s="30">
        <v>420124</v>
      </c>
      <c r="F23" s="13">
        <v>420124</v>
      </c>
      <c r="G23" s="13">
        <v>0</v>
      </c>
      <c r="H23" s="13">
        <v>0</v>
      </c>
      <c r="I23" s="13">
        <v>0</v>
      </c>
      <c r="J23" s="30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30">
        <f t="shared" si="1"/>
        <v>420124</v>
      </c>
      <c r="Q23" s="39"/>
      <c r="R23" s="40"/>
      <c r="S23" s="40"/>
      <c r="T23" s="40"/>
      <c r="U23" s="40"/>
      <c r="V23" s="39"/>
      <c r="W23" s="40"/>
      <c r="X23" s="40"/>
      <c r="Y23" s="40"/>
      <c r="Z23" s="40"/>
      <c r="AA23" s="40"/>
      <c r="AB23" s="39">
        <f t="shared" si="4"/>
        <v>0</v>
      </c>
      <c r="AC23" s="68">
        <f t="shared" si="8"/>
        <v>420124</v>
      </c>
      <c r="AD23" s="69">
        <f t="shared" si="9"/>
        <v>420124</v>
      </c>
      <c r="AE23" s="69">
        <f t="shared" si="10"/>
        <v>0</v>
      </c>
      <c r="AF23" s="69">
        <f t="shared" si="11"/>
        <v>0</v>
      </c>
      <c r="AG23" s="69"/>
      <c r="AH23" s="68">
        <f t="shared" si="12"/>
        <v>0</v>
      </c>
      <c r="AI23" s="69">
        <f t="shared" si="13"/>
        <v>0</v>
      </c>
      <c r="AJ23" s="69">
        <f t="shared" si="15"/>
        <v>0</v>
      </c>
      <c r="AK23" s="69">
        <f t="shared" si="16"/>
        <v>0</v>
      </c>
      <c r="AL23" s="69">
        <f>AG23+N23</f>
        <v>0</v>
      </c>
      <c r="AM23" s="69">
        <f t="shared" si="17"/>
        <v>0</v>
      </c>
      <c r="AN23" s="68">
        <f t="shared" si="14"/>
        <v>420124</v>
      </c>
    </row>
    <row r="24" spans="1:40" ht="38.25">
      <c r="A24" s="6"/>
      <c r="B24" s="11" t="s">
        <v>31</v>
      </c>
      <c r="C24" s="12" t="s">
        <v>30</v>
      </c>
      <c r="D24" s="22" t="s">
        <v>32</v>
      </c>
      <c r="E24" s="30">
        <v>568069</v>
      </c>
      <c r="F24" s="13">
        <v>568069</v>
      </c>
      <c r="G24" s="13">
        <v>558653</v>
      </c>
      <c r="H24" s="13">
        <v>0</v>
      </c>
      <c r="I24" s="13">
        <v>0</v>
      </c>
      <c r="J24" s="30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30">
        <f t="shared" si="1"/>
        <v>568069</v>
      </c>
      <c r="Q24" s="39">
        <v>27217</v>
      </c>
      <c r="R24" s="40">
        <v>27217</v>
      </c>
      <c r="S24" s="40">
        <v>27217</v>
      </c>
      <c r="T24" s="40"/>
      <c r="U24" s="40"/>
      <c r="V24" s="39"/>
      <c r="W24" s="40"/>
      <c r="X24" s="40"/>
      <c r="Y24" s="40"/>
      <c r="Z24" s="40"/>
      <c r="AA24" s="40"/>
      <c r="AB24" s="39">
        <f t="shared" si="4"/>
        <v>27217</v>
      </c>
      <c r="AC24" s="68">
        <f t="shared" si="8"/>
        <v>595286</v>
      </c>
      <c r="AD24" s="69">
        <f t="shared" si="9"/>
        <v>595286</v>
      </c>
      <c r="AE24" s="69">
        <f t="shared" si="10"/>
        <v>585870</v>
      </c>
      <c r="AF24" s="69">
        <f t="shared" si="11"/>
        <v>0</v>
      </c>
      <c r="AG24" s="69"/>
      <c r="AH24" s="68">
        <f t="shared" si="12"/>
        <v>0</v>
      </c>
      <c r="AI24" s="69">
        <f t="shared" si="13"/>
        <v>0</v>
      </c>
      <c r="AJ24" s="69">
        <f t="shared" si="15"/>
        <v>0</v>
      </c>
      <c r="AK24" s="69">
        <f t="shared" si="16"/>
        <v>0</v>
      </c>
      <c r="AL24" s="69">
        <f>AG24+N24</f>
        <v>0</v>
      </c>
      <c r="AM24" s="69">
        <f t="shared" si="17"/>
        <v>0</v>
      </c>
      <c r="AN24" s="68">
        <f t="shared" si="14"/>
        <v>595286</v>
      </c>
    </row>
    <row r="25" spans="1:40" ht="38.25">
      <c r="A25" s="6"/>
      <c r="B25" s="11" t="s">
        <v>34</v>
      </c>
      <c r="C25" s="12" t="s">
        <v>33</v>
      </c>
      <c r="D25" s="22" t="s">
        <v>35</v>
      </c>
      <c r="E25" s="30">
        <v>779604</v>
      </c>
      <c r="F25" s="13">
        <v>779604</v>
      </c>
      <c r="G25" s="13">
        <v>711027</v>
      </c>
      <c r="H25" s="13">
        <v>49722</v>
      </c>
      <c r="I25" s="13">
        <v>0</v>
      </c>
      <c r="J25" s="30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30">
        <f t="shared" si="1"/>
        <v>779604</v>
      </c>
      <c r="Q25" s="39">
        <v>48686</v>
      </c>
      <c r="R25" s="40">
        <v>48686</v>
      </c>
      <c r="S25" s="40">
        <v>48686</v>
      </c>
      <c r="T25" s="40"/>
      <c r="U25" s="40"/>
      <c r="V25" s="39">
        <v>322655</v>
      </c>
      <c r="W25" s="40"/>
      <c r="X25" s="40"/>
      <c r="Y25" s="40"/>
      <c r="Z25" s="40">
        <v>322655</v>
      </c>
      <c r="AA25" s="40">
        <v>322655</v>
      </c>
      <c r="AB25" s="39">
        <f t="shared" si="4"/>
        <v>371341</v>
      </c>
      <c r="AC25" s="68">
        <f t="shared" si="8"/>
        <v>828290</v>
      </c>
      <c r="AD25" s="69">
        <f t="shared" si="9"/>
        <v>828290</v>
      </c>
      <c r="AE25" s="69">
        <f t="shared" si="10"/>
        <v>759713</v>
      </c>
      <c r="AF25" s="69">
        <f t="shared" si="11"/>
        <v>49722</v>
      </c>
      <c r="AG25" s="69"/>
      <c r="AH25" s="68">
        <f t="shared" si="12"/>
        <v>322655</v>
      </c>
      <c r="AI25" s="69">
        <f t="shared" si="13"/>
        <v>0</v>
      </c>
      <c r="AJ25" s="69">
        <f t="shared" si="15"/>
        <v>0</v>
      </c>
      <c r="AK25" s="69">
        <f t="shared" si="16"/>
        <v>0</v>
      </c>
      <c r="AL25" s="69">
        <f>Z25+N25</f>
        <v>322655</v>
      </c>
      <c r="AM25" s="69">
        <f t="shared" si="17"/>
        <v>322655</v>
      </c>
      <c r="AN25" s="68">
        <f t="shared" si="14"/>
        <v>1150945</v>
      </c>
    </row>
    <row r="26" spans="1:40" ht="16.5" customHeight="1">
      <c r="A26" s="6"/>
      <c r="B26" s="11" t="s">
        <v>36</v>
      </c>
      <c r="C26" s="12" t="s">
        <v>33</v>
      </c>
      <c r="D26" s="22" t="s">
        <v>37</v>
      </c>
      <c r="E26" s="30">
        <v>951278</v>
      </c>
      <c r="F26" s="13">
        <v>951278</v>
      </c>
      <c r="G26" s="13">
        <v>913678</v>
      </c>
      <c r="H26" s="13">
        <v>0</v>
      </c>
      <c r="I26" s="13">
        <v>0</v>
      </c>
      <c r="J26" s="30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30">
        <f t="shared" si="1"/>
        <v>951278</v>
      </c>
      <c r="Q26" s="39">
        <v>162035</v>
      </c>
      <c r="R26" s="40">
        <v>162035</v>
      </c>
      <c r="S26" s="40">
        <v>162035</v>
      </c>
      <c r="T26" s="40"/>
      <c r="U26" s="40"/>
      <c r="V26" s="39"/>
      <c r="W26" s="40"/>
      <c r="X26" s="40"/>
      <c r="Y26" s="40"/>
      <c r="Z26" s="40"/>
      <c r="AA26" s="40"/>
      <c r="AB26" s="39">
        <f t="shared" si="4"/>
        <v>162035</v>
      </c>
      <c r="AC26" s="68">
        <f t="shared" si="8"/>
        <v>1113313</v>
      </c>
      <c r="AD26" s="69">
        <f t="shared" si="9"/>
        <v>1113313</v>
      </c>
      <c r="AE26" s="69">
        <f t="shared" si="10"/>
        <v>1075713</v>
      </c>
      <c r="AF26" s="69">
        <f t="shared" si="11"/>
        <v>0</v>
      </c>
      <c r="AG26" s="69"/>
      <c r="AH26" s="68">
        <f t="shared" si="12"/>
        <v>0</v>
      </c>
      <c r="AI26" s="69">
        <f t="shared" si="13"/>
        <v>0</v>
      </c>
      <c r="AJ26" s="69">
        <f t="shared" si="15"/>
        <v>0</v>
      </c>
      <c r="AK26" s="69">
        <f t="shared" si="16"/>
        <v>0</v>
      </c>
      <c r="AL26" s="69">
        <f>AG26+N26</f>
        <v>0</v>
      </c>
      <c r="AM26" s="69">
        <f t="shared" si="17"/>
        <v>0</v>
      </c>
      <c r="AN26" s="68">
        <f t="shared" si="14"/>
        <v>1113313</v>
      </c>
    </row>
    <row r="27" spans="1:40" ht="25.5">
      <c r="A27" s="6"/>
      <c r="B27" s="11" t="s">
        <v>38</v>
      </c>
      <c r="C27" s="12" t="s">
        <v>33</v>
      </c>
      <c r="D27" s="22" t="s">
        <v>39</v>
      </c>
      <c r="E27" s="30">
        <v>164381</v>
      </c>
      <c r="F27" s="13">
        <v>164381</v>
      </c>
      <c r="G27" s="13">
        <v>157718</v>
      </c>
      <c r="H27" s="13">
        <v>0</v>
      </c>
      <c r="I27" s="13">
        <v>0</v>
      </c>
      <c r="J27" s="30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30">
        <f t="shared" si="1"/>
        <v>164381</v>
      </c>
      <c r="Q27" s="39"/>
      <c r="R27" s="40"/>
      <c r="S27" s="40"/>
      <c r="T27" s="40"/>
      <c r="U27" s="40"/>
      <c r="V27" s="39"/>
      <c r="W27" s="40"/>
      <c r="X27" s="40"/>
      <c r="Y27" s="40"/>
      <c r="Z27" s="40"/>
      <c r="AA27" s="40"/>
      <c r="AB27" s="39">
        <f t="shared" si="4"/>
        <v>0</v>
      </c>
      <c r="AC27" s="68">
        <f t="shared" si="8"/>
        <v>164381</v>
      </c>
      <c r="AD27" s="69">
        <f t="shared" si="9"/>
        <v>164381</v>
      </c>
      <c r="AE27" s="69">
        <f t="shared" si="10"/>
        <v>157718</v>
      </c>
      <c r="AF27" s="69">
        <f t="shared" si="11"/>
        <v>0</v>
      </c>
      <c r="AG27" s="69"/>
      <c r="AH27" s="68">
        <f t="shared" si="12"/>
        <v>0</v>
      </c>
      <c r="AI27" s="69">
        <f t="shared" si="13"/>
        <v>0</v>
      </c>
      <c r="AJ27" s="69">
        <f t="shared" si="15"/>
        <v>0</v>
      </c>
      <c r="AK27" s="69">
        <f t="shared" si="16"/>
        <v>0</v>
      </c>
      <c r="AL27" s="69">
        <f>AG27+N27</f>
        <v>0</v>
      </c>
      <c r="AM27" s="69">
        <f t="shared" si="17"/>
        <v>0</v>
      </c>
      <c r="AN27" s="68">
        <f t="shared" si="14"/>
        <v>164381</v>
      </c>
    </row>
    <row r="28" spans="1:40" ht="12.75">
      <c r="A28" s="6"/>
      <c r="B28" s="11">
        <v>1220</v>
      </c>
      <c r="C28" s="12" t="s">
        <v>33</v>
      </c>
      <c r="D28" s="74" t="s">
        <v>196</v>
      </c>
      <c r="E28" s="30"/>
      <c r="F28" s="13"/>
      <c r="G28" s="13"/>
      <c r="H28" s="13"/>
      <c r="I28" s="13"/>
      <c r="J28" s="30"/>
      <c r="K28" s="13"/>
      <c r="L28" s="13"/>
      <c r="M28" s="13"/>
      <c r="N28" s="13"/>
      <c r="O28" s="13"/>
      <c r="P28" s="30"/>
      <c r="Q28" s="39"/>
      <c r="R28" s="73"/>
      <c r="S28" s="40"/>
      <c r="T28" s="40"/>
      <c r="U28" s="40"/>
      <c r="V28" s="39">
        <v>309500</v>
      </c>
      <c r="W28" s="40"/>
      <c r="X28" s="40"/>
      <c r="Y28" s="40"/>
      <c r="Z28" s="40">
        <v>309500</v>
      </c>
      <c r="AA28" s="40">
        <v>309500</v>
      </c>
      <c r="AB28" s="39">
        <f t="shared" si="4"/>
        <v>309500</v>
      </c>
      <c r="AC28" s="68"/>
      <c r="AD28" s="69">
        <f t="shared" si="9"/>
        <v>0</v>
      </c>
      <c r="AE28" s="69">
        <f t="shared" si="10"/>
        <v>0</v>
      </c>
      <c r="AF28" s="69">
        <f t="shared" si="11"/>
        <v>0</v>
      </c>
      <c r="AG28" s="69"/>
      <c r="AH28" s="68">
        <f t="shared" si="12"/>
        <v>309500</v>
      </c>
      <c r="AI28" s="69">
        <f t="shared" si="13"/>
        <v>0</v>
      </c>
      <c r="AJ28" s="69">
        <f t="shared" si="15"/>
        <v>0</v>
      </c>
      <c r="AK28" s="69">
        <f t="shared" si="16"/>
        <v>0</v>
      </c>
      <c r="AL28" s="69">
        <f>Z28+N28</f>
        <v>309500</v>
      </c>
      <c r="AM28" s="69">
        <f t="shared" si="17"/>
        <v>309500</v>
      </c>
      <c r="AN28" s="68">
        <f t="shared" si="14"/>
        <v>309500</v>
      </c>
    </row>
    <row r="29" spans="1:40" ht="38.25">
      <c r="A29" s="6"/>
      <c r="B29" s="11" t="s">
        <v>40</v>
      </c>
      <c r="C29" s="12" t="s">
        <v>33</v>
      </c>
      <c r="D29" s="22" t="s">
        <v>41</v>
      </c>
      <c r="E29" s="30">
        <v>16290</v>
      </c>
      <c r="F29" s="13">
        <v>16290</v>
      </c>
      <c r="G29" s="13">
        <v>0</v>
      </c>
      <c r="H29" s="13">
        <v>0</v>
      </c>
      <c r="I29" s="13">
        <v>0</v>
      </c>
      <c r="J29" s="30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30">
        <f t="shared" si="1"/>
        <v>16290</v>
      </c>
      <c r="Q29" s="39"/>
      <c r="R29" s="40"/>
      <c r="S29" s="40"/>
      <c r="T29" s="40"/>
      <c r="U29" s="40"/>
      <c r="V29" s="39"/>
      <c r="W29" s="40"/>
      <c r="X29" s="40"/>
      <c r="Y29" s="40"/>
      <c r="Z29" s="40"/>
      <c r="AA29" s="40"/>
      <c r="AB29" s="39">
        <f t="shared" si="4"/>
        <v>0</v>
      </c>
      <c r="AC29" s="68">
        <f t="shared" si="8"/>
        <v>16290</v>
      </c>
      <c r="AD29" s="69">
        <f t="shared" si="9"/>
        <v>16290</v>
      </c>
      <c r="AE29" s="69">
        <f t="shared" si="10"/>
        <v>0</v>
      </c>
      <c r="AF29" s="69">
        <f t="shared" si="11"/>
        <v>0</v>
      </c>
      <c r="AG29" s="69"/>
      <c r="AH29" s="68">
        <f t="shared" si="12"/>
        <v>0</v>
      </c>
      <c r="AI29" s="69">
        <f t="shared" si="13"/>
        <v>0</v>
      </c>
      <c r="AJ29" s="69">
        <f t="shared" si="15"/>
        <v>0</v>
      </c>
      <c r="AK29" s="69">
        <f t="shared" si="16"/>
        <v>0</v>
      </c>
      <c r="AL29" s="69">
        <f>AG29+N29</f>
        <v>0</v>
      </c>
      <c r="AM29" s="69">
        <f t="shared" si="17"/>
        <v>0</v>
      </c>
      <c r="AN29" s="68">
        <f t="shared" si="14"/>
        <v>16290</v>
      </c>
    </row>
    <row r="30" spans="1:40" s="42" customFormat="1" ht="12.75">
      <c r="A30" s="7"/>
      <c r="B30" s="8" t="s">
        <v>42</v>
      </c>
      <c r="C30" s="9"/>
      <c r="D30" s="21" t="s">
        <v>43</v>
      </c>
      <c r="E30" s="14">
        <f>SUM(E31:E33)</f>
        <v>44286064</v>
      </c>
      <c r="F30" s="14">
        <f aca="true" t="shared" si="18" ref="F30:O30">SUM(F31:F33)</f>
        <v>44286064</v>
      </c>
      <c r="G30" s="14">
        <f t="shared" si="18"/>
        <v>37216008</v>
      </c>
      <c r="H30" s="14">
        <f t="shared" si="18"/>
        <v>3684332</v>
      </c>
      <c r="I30" s="14">
        <f t="shared" si="18"/>
        <v>0</v>
      </c>
      <c r="J30" s="14">
        <f t="shared" si="18"/>
        <v>1601190.9100000001</v>
      </c>
      <c r="K30" s="14">
        <f t="shared" si="18"/>
        <v>636501.91</v>
      </c>
      <c r="L30" s="14">
        <f t="shared" si="18"/>
        <v>236826</v>
      </c>
      <c r="M30" s="14">
        <f t="shared" si="18"/>
        <v>31411</v>
      </c>
      <c r="N30" s="14">
        <f t="shared" si="18"/>
        <v>964689</v>
      </c>
      <c r="O30" s="14">
        <f t="shared" si="18"/>
        <v>900000</v>
      </c>
      <c r="P30" s="14">
        <f t="shared" si="1"/>
        <v>45887254.91</v>
      </c>
      <c r="Q30" s="39">
        <f aca="true" t="shared" si="19" ref="Q30:AA30">SUM(Q31:Q33)</f>
        <v>1883532</v>
      </c>
      <c r="R30" s="39">
        <f t="shared" si="19"/>
        <v>1883532</v>
      </c>
      <c r="S30" s="39">
        <f t="shared" si="19"/>
        <v>1072124</v>
      </c>
      <c r="T30" s="39">
        <f t="shared" si="19"/>
        <v>223780</v>
      </c>
      <c r="U30" s="39">
        <f t="shared" si="19"/>
        <v>0</v>
      </c>
      <c r="V30" s="39">
        <f>SUM(V31:V33)</f>
        <v>371300</v>
      </c>
      <c r="W30" s="39">
        <f t="shared" si="19"/>
        <v>0</v>
      </c>
      <c r="X30" s="39">
        <f t="shared" si="19"/>
        <v>0</v>
      </c>
      <c r="Y30" s="39">
        <f t="shared" si="19"/>
        <v>0</v>
      </c>
      <c r="Z30" s="39">
        <f t="shared" si="19"/>
        <v>371300</v>
      </c>
      <c r="AA30" s="39">
        <f t="shared" si="19"/>
        <v>371300</v>
      </c>
      <c r="AB30" s="39">
        <f t="shared" si="4"/>
        <v>2254832</v>
      </c>
      <c r="AC30" s="67">
        <f t="shared" si="8"/>
        <v>46169596</v>
      </c>
      <c r="AD30" s="70">
        <f t="shared" si="9"/>
        <v>46169596</v>
      </c>
      <c r="AE30" s="70">
        <f t="shared" si="10"/>
        <v>38288132</v>
      </c>
      <c r="AF30" s="70">
        <f t="shared" si="11"/>
        <v>3908112</v>
      </c>
      <c r="AG30" s="70"/>
      <c r="AH30" s="67">
        <f t="shared" si="12"/>
        <v>1972490.9100000001</v>
      </c>
      <c r="AI30" s="70">
        <f>SUM(AI31:AI33)</f>
        <v>635724.6</v>
      </c>
      <c r="AJ30" s="70">
        <f>SUM(AJ31:AJ33)</f>
        <v>236826</v>
      </c>
      <c r="AK30" s="70">
        <f>SUM(AK31:AK33)</f>
        <v>31411</v>
      </c>
      <c r="AL30" s="70">
        <f>SUM(AL31:AL33)</f>
        <v>1320989</v>
      </c>
      <c r="AM30" s="70">
        <f>SUM(AM31:AM33)</f>
        <v>1271300</v>
      </c>
      <c r="AN30" s="67">
        <f t="shared" si="14"/>
        <v>48142086.91</v>
      </c>
    </row>
    <row r="31" spans="1:40" ht="25.5">
      <c r="A31" s="6"/>
      <c r="B31" s="11" t="s">
        <v>45</v>
      </c>
      <c r="C31" s="12" t="s">
        <v>44</v>
      </c>
      <c r="D31" s="22" t="s">
        <v>46</v>
      </c>
      <c r="E31" s="30">
        <v>14829502</v>
      </c>
      <c r="F31" s="13">
        <v>14829502</v>
      </c>
      <c r="G31" s="13">
        <v>12372939</v>
      </c>
      <c r="H31" s="13">
        <v>1339554</v>
      </c>
      <c r="I31" s="13">
        <v>0</v>
      </c>
      <c r="J31" s="30">
        <v>135784.31</v>
      </c>
      <c r="K31" s="13">
        <v>120784.31</v>
      </c>
      <c r="L31" s="30">
        <v>17226</v>
      </c>
      <c r="M31" s="13">
        <v>0</v>
      </c>
      <c r="N31" s="13">
        <v>15000</v>
      </c>
      <c r="O31" s="13">
        <v>0</v>
      </c>
      <c r="P31" s="30">
        <f t="shared" si="1"/>
        <v>14965286.31</v>
      </c>
      <c r="Q31" s="39">
        <v>-847198</v>
      </c>
      <c r="R31" s="40">
        <v>-847198</v>
      </c>
      <c r="S31" s="40">
        <v>-1072386</v>
      </c>
      <c r="T31" s="40">
        <v>48688</v>
      </c>
      <c r="U31" s="40"/>
      <c r="V31" s="39">
        <v>50000</v>
      </c>
      <c r="W31" s="40"/>
      <c r="X31" s="40"/>
      <c r="Y31" s="40"/>
      <c r="Z31" s="40">
        <v>50000</v>
      </c>
      <c r="AA31" s="40">
        <v>50000</v>
      </c>
      <c r="AB31" s="39">
        <f t="shared" si="4"/>
        <v>-797198</v>
      </c>
      <c r="AC31" s="68">
        <f t="shared" si="8"/>
        <v>13982304</v>
      </c>
      <c r="AD31" s="69">
        <f t="shared" si="9"/>
        <v>13982304</v>
      </c>
      <c r="AE31" s="69">
        <f t="shared" si="10"/>
        <v>11300553</v>
      </c>
      <c r="AF31" s="69">
        <f t="shared" si="11"/>
        <v>1388242</v>
      </c>
      <c r="AG31" s="69"/>
      <c r="AH31" s="68">
        <f t="shared" si="12"/>
        <v>185784.31</v>
      </c>
      <c r="AI31" s="69">
        <v>120007</v>
      </c>
      <c r="AJ31" s="69">
        <f t="shared" si="15"/>
        <v>17226</v>
      </c>
      <c r="AK31" s="69">
        <f t="shared" si="16"/>
        <v>0</v>
      </c>
      <c r="AL31" s="82">
        <v>50000</v>
      </c>
      <c r="AM31" s="69">
        <f>AA31+O31</f>
        <v>50000</v>
      </c>
      <c r="AN31" s="68">
        <f t="shared" si="14"/>
        <v>14168088.31</v>
      </c>
    </row>
    <row r="32" spans="1:40" ht="38.25">
      <c r="A32" s="6"/>
      <c r="B32" s="11" t="s">
        <v>47</v>
      </c>
      <c r="C32" s="12" t="s">
        <v>44</v>
      </c>
      <c r="D32" s="22" t="s">
        <v>48</v>
      </c>
      <c r="E32" s="30">
        <v>20943982</v>
      </c>
      <c r="F32" s="13">
        <v>20943982</v>
      </c>
      <c r="G32" s="13">
        <v>17724535</v>
      </c>
      <c r="H32" s="13">
        <v>1834092</v>
      </c>
      <c r="I32" s="13">
        <v>0</v>
      </c>
      <c r="J32" s="30">
        <v>505000</v>
      </c>
      <c r="K32" s="13">
        <v>455311</v>
      </c>
      <c r="L32" s="30">
        <v>219600</v>
      </c>
      <c r="M32" s="30">
        <v>31411</v>
      </c>
      <c r="N32" s="13">
        <v>49689</v>
      </c>
      <c r="O32" s="13">
        <v>0</v>
      </c>
      <c r="P32" s="30">
        <f t="shared" si="1"/>
        <v>21448982</v>
      </c>
      <c r="Q32" s="39">
        <v>926437</v>
      </c>
      <c r="R32" s="40">
        <v>926437</v>
      </c>
      <c r="S32" s="40">
        <v>527706</v>
      </c>
      <c r="T32" s="40">
        <v>130276</v>
      </c>
      <c r="U32" s="40"/>
      <c r="V32" s="39">
        <v>9500</v>
      </c>
      <c r="W32" s="40"/>
      <c r="X32" s="40"/>
      <c r="Y32" s="40"/>
      <c r="Z32" s="40">
        <v>9500</v>
      </c>
      <c r="AA32" s="40">
        <v>9500</v>
      </c>
      <c r="AB32" s="39">
        <f t="shared" si="4"/>
        <v>935937</v>
      </c>
      <c r="AC32" s="68">
        <f t="shared" si="8"/>
        <v>21870419</v>
      </c>
      <c r="AD32" s="69">
        <f t="shared" si="9"/>
        <v>21870419</v>
      </c>
      <c r="AE32" s="69">
        <f t="shared" si="10"/>
        <v>18252241</v>
      </c>
      <c r="AF32" s="69">
        <f t="shared" si="11"/>
        <v>1964368</v>
      </c>
      <c r="AG32" s="69"/>
      <c r="AH32" s="68">
        <f>V32+J32</f>
        <v>514500</v>
      </c>
      <c r="AI32" s="68">
        <f>W32+K32</f>
        <v>455311</v>
      </c>
      <c r="AJ32" s="68">
        <f t="shared" si="15"/>
        <v>219600</v>
      </c>
      <c r="AK32" s="68">
        <f t="shared" si="16"/>
        <v>31411</v>
      </c>
      <c r="AL32" s="68">
        <f>Z32+N32</f>
        <v>59189</v>
      </c>
      <c r="AM32" s="68">
        <f>AA32+O32</f>
        <v>9500</v>
      </c>
      <c r="AN32" s="68">
        <f>AB32+P32</f>
        <v>22384919</v>
      </c>
    </row>
    <row r="33" spans="1:40" ht="15.75" customHeight="1">
      <c r="A33" s="6"/>
      <c r="B33" s="11" t="s">
        <v>50</v>
      </c>
      <c r="C33" s="12" t="s">
        <v>49</v>
      </c>
      <c r="D33" s="22" t="s">
        <v>51</v>
      </c>
      <c r="E33" s="30">
        <v>8512580</v>
      </c>
      <c r="F33" s="13">
        <v>8512580</v>
      </c>
      <c r="G33" s="13">
        <v>7118534</v>
      </c>
      <c r="H33" s="13">
        <v>510686</v>
      </c>
      <c r="I33" s="13">
        <v>0</v>
      </c>
      <c r="J33" s="30">
        <v>960406.6</v>
      </c>
      <c r="K33" s="13">
        <v>60406.6</v>
      </c>
      <c r="L33" s="13">
        <v>0</v>
      </c>
      <c r="M33" s="13">
        <v>0</v>
      </c>
      <c r="N33" s="13">
        <v>900000</v>
      </c>
      <c r="O33" s="13">
        <v>900000</v>
      </c>
      <c r="P33" s="30">
        <f t="shared" si="1"/>
        <v>9472986.6</v>
      </c>
      <c r="Q33" s="39">
        <v>1804293</v>
      </c>
      <c r="R33" s="40">
        <v>1804293</v>
      </c>
      <c r="S33" s="40">
        <v>1616804</v>
      </c>
      <c r="T33" s="40">
        <v>44816</v>
      </c>
      <c r="U33" s="40"/>
      <c r="V33" s="39">
        <v>311800</v>
      </c>
      <c r="W33" s="40"/>
      <c r="X33" s="40"/>
      <c r="Y33" s="40"/>
      <c r="Z33" s="40">
        <v>311800</v>
      </c>
      <c r="AA33" s="40">
        <v>311800</v>
      </c>
      <c r="AB33" s="39">
        <f>V33+Q33</f>
        <v>2116093</v>
      </c>
      <c r="AC33" s="68">
        <f t="shared" si="8"/>
        <v>10316873</v>
      </c>
      <c r="AD33" s="69">
        <f t="shared" si="9"/>
        <v>10316873</v>
      </c>
      <c r="AE33" s="69">
        <f t="shared" si="10"/>
        <v>8735338</v>
      </c>
      <c r="AF33" s="69">
        <f t="shared" si="11"/>
        <v>555502</v>
      </c>
      <c r="AG33" s="69"/>
      <c r="AH33" s="68">
        <f t="shared" si="12"/>
        <v>1272206.6</v>
      </c>
      <c r="AI33" s="69">
        <f t="shared" si="13"/>
        <v>60406.6</v>
      </c>
      <c r="AJ33" s="69">
        <f t="shared" si="15"/>
        <v>0</v>
      </c>
      <c r="AK33" s="69">
        <f t="shared" si="16"/>
        <v>0</v>
      </c>
      <c r="AL33" s="69">
        <v>1211800</v>
      </c>
      <c r="AM33" s="69">
        <f>AA33+O33</f>
        <v>1211800</v>
      </c>
      <c r="AN33" s="68">
        <f t="shared" si="14"/>
        <v>11589079.6</v>
      </c>
    </row>
    <row r="34" spans="1:40" s="42" customFormat="1" ht="12.75">
      <c r="A34" s="7"/>
      <c r="B34" s="8" t="s">
        <v>52</v>
      </c>
      <c r="C34" s="9"/>
      <c r="D34" s="21" t="s">
        <v>53</v>
      </c>
      <c r="E34" s="14">
        <f>SUM(E35:E64)</f>
        <v>114678889.00000001</v>
      </c>
      <c r="F34" s="14">
        <f aca="true" t="shared" si="20" ref="F34:O34">SUM(F35:F64)</f>
        <v>114678889.00000001</v>
      </c>
      <c r="G34" s="14">
        <f t="shared" si="20"/>
        <v>3631476</v>
      </c>
      <c r="H34" s="14">
        <f t="shared" si="20"/>
        <v>77422</v>
      </c>
      <c r="I34" s="14">
        <f t="shared" si="20"/>
        <v>0</v>
      </c>
      <c r="J34" s="14">
        <f t="shared" si="20"/>
        <v>114800</v>
      </c>
      <c r="K34" s="14">
        <f t="shared" si="20"/>
        <v>114800</v>
      </c>
      <c r="L34" s="14">
        <f t="shared" si="20"/>
        <v>12000</v>
      </c>
      <c r="M34" s="14">
        <f t="shared" si="20"/>
        <v>41300</v>
      </c>
      <c r="N34" s="14">
        <f t="shared" si="20"/>
        <v>0</v>
      </c>
      <c r="O34" s="14">
        <f t="shared" si="20"/>
        <v>0</v>
      </c>
      <c r="P34" s="14">
        <f t="shared" si="1"/>
        <v>114793689.00000001</v>
      </c>
      <c r="Q34" s="39">
        <f>SUM(Q35:Q64)</f>
        <v>0</v>
      </c>
      <c r="R34" s="39">
        <f aca="true" t="shared" si="21" ref="R34:AA34">SUM(R35:R64)</f>
        <v>0</v>
      </c>
      <c r="S34" s="39">
        <f t="shared" si="21"/>
        <v>0</v>
      </c>
      <c r="T34" s="39">
        <f t="shared" si="21"/>
        <v>0</v>
      </c>
      <c r="U34" s="39">
        <f t="shared" si="21"/>
        <v>0</v>
      </c>
      <c r="V34" s="39">
        <f t="shared" si="21"/>
        <v>330000</v>
      </c>
      <c r="W34" s="39">
        <f t="shared" si="21"/>
        <v>0</v>
      </c>
      <c r="X34" s="39">
        <f t="shared" si="21"/>
        <v>0</v>
      </c>
      <c r="Y34" s="39">
        <f t="shared" si="21"/>
        <v>0</v>
      </c>
      <c r="Z34" s="39">
        <f t="shared" si="21"/>
        <v>330000</v>
      </c>
      <c r="AA34" s="39">
        <f t="shared" si="21"/>
        <v>330000</v>
      </c>
      <c r="AB34" s="39">
        <f t="shared" si="4"/>
        <v>330000</v>
      </c>
      <c r="AC34" s="67">
        <f>SUM(AC35:AC64)</f>
        <v>114678889.00000001</v>
      </c>
      <c r="AD34" s="67">
        <f aca="true" t="shared" si="22" ref="AD34:AM34">SUM(AD35:AD64)</f>
        <v>114678889.00000001</v>
      </c>
      <c r="AE34" s="67">
        <f t="shared" si="22"/>
        <v>3631476</v>
      </c>
      <c r="AF34" s="67">
        <f t="shared" si="22"/>
        <v>77422</v>
      </c>
      <c r="AG34" s="67">
        <f t="shared" si="22"/>
        <v>0</v>
      </c>
      <c r="AH34" s="67">
        <f t="shared" si="22"/>
        <v>444800</v>
      </c>
      <c r="AI34" s="67">
        <f t="shared" si="22"/>
        <v>114800</v>
      </c>
      <c r="AJ34" s="67">
        <f t="shared" si="22"/>
        <v>12000</v>
      </c>
      <c r="AK34" s="67">
        <f t="shared" si="22"/>
        <v>41300</v>
      </c>
      <c r="AL34" s="67">
        <f t="shared" si="22"/>
        <v>330000</v>
      </c>
      <c r="AM34" s="67">
        <f t="shared" si="22"/>
        <v>330000</v>
      </c>
      <c r="AN34" s="67">
        <f t="shared" si="14"/>
        <v>115123689.00000001</v>
      </c>
    </row>
    <row r="35" spans="1:40" ht="76.5">
      <c r="A35" s="6"/>
      <c r="B35" s="11" t="s">
        <v>55</v>
      </c>
      <c r="C35" s="12" t="s">
        <v>54</v>
      </c>
      <c r="D35" s="22" t="s">
        <v>56</v>
      </c>
      <c r="E35" s="30">
        <v>6897524.17</v>
      </c>
      <c r="F35" s="30">
        <v>6897524.17</v>
      </c>
      <c r="G35" s="13">
        <v>0</v>
      </c>
      <c r="H35" s="13">
        <v>0</v>
      </c>
      <c r="I35" s="13">
        <v>0</v>
      </c>
      <c r="J35" s="30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30">
        <f t="shared" si="1"/>
        <v>6897524.17</v>
      </c>
      <c r="Q35" s="39"/>
      <c r="R35" s="40"/>
      <c r="S35" s="40"/>
      <c r="T35" s="40"/>
      <c r="U35" s="40"/>
      <c r="V35" s="39"/>
      <c r="W35" s="40"/>
      <c r="X35" s="40"/>
      <c r="Y35" s="40"/>
      <c r="Z35" s="40"/>
      <c r="AA35" s="40"/>
      <c r="AB35" s="39">
        <f t="shared" si="4"/>
        <v>0</v>
      </c>
      <c r="AC35" s="68">
        <f t="shared" si="8"/>
        <v>6897524.17</v>
      </c>
      <c r="AD35" s="69">
        <f t="shared" si="9"/>
        <v>6897524.17</v>
      </c>
      <c r="AE35" s="69">
        <f t="shared" si="10"/>
        <v>0</v>
      </c>
      <c r="AF35" s="69">
        <f t="shared" si="11"/>
        <v>0</v>
      </c>
      <c r="AG35" s="69"/>
      <c r="AH35" s="68">
        <f t="shared" si="12"/>
        <v>0</v>
      </c>
      <c r="AI35" s="69">
        <f t="shared" si="13"/>
        <v>0</v>
      </c>
      <c r="AJ35" s="69">
        <f t="shared" si="15"/>
        <v>0</v>
      </c>
      <c r="AK35" s="69">
        <f t="shared" si="16"/>
        <v>0</v>
      </c>
      <c r="AL35" s="69">
        <f>Z35+N35</f>
        <v>0</v>
      </c>
      <c r="AM35" s="69">
        <f>AA35+O35</f>
        <v>0</v>
      </c>
      <c r="AN35" s="68">
        <f t="shared" si="14"/>
        <v>6897524.17</v>
      </c>
    </row>
    <row r="36" spans="1:40" ht="89.25">
      <c r="A36" s="6"/>
      <c r="B36" s="11" t="s">
        <v>57</v>
      </c>
      <c r="C36" s="12" t="s">
        <v>54</v>
      </c>
      <c r="D36" s="22" t="s">
        <v>167</v>
      </c>
      <c r="E36" s="30">
        <v>241313.49</v>
      </c>
      <c r="F36" s="30">
        <v>241313.49</v>
      </c>
      <c r="G36" s="13">
        <v>0</v>
      </c>
      <c r="H36" s="13">
        <v>0</v>
      </c>
      <c r="I36" s="13">
        <v>0</v>
      </c>
      <c r="J36" s="30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30">
        <f t="shared" si="1"/>
        <v>241313.49</v>
      </c>
      <c r="Q36" s="39"/>
      <c r="R36" s="40"/>
      <c r="S36" s="40"/>
      <c r="T36" s="40"/>
      <c r="U36" s="40"/>
      <c r="V36" s="39"/>
      <c r="W36" s="40"/>
      <c r="X36" s="40"/>
      <c r="Y36" s="40"/>
      <c r="Z36" s="40"/>
      <c r="AA36" s="40"/>
      <c r="AB36" s="39">
        <f t="shared" si="4"/>
        <v>0</v>
      </c>
      <c r="AC36" s="68">
        <f t="shared" si="8"/>
        <v>241313.49</v>
      </c>
      <c r="AD36" s="69">
        <f t="shared" si="9"/>
        <v>241313.49</v>
      </c>
      <c r="AE36" s="69">
        <f t="shared" si="10"/>
        <v>0</v>
      </c>
      <c r="AF36" s="69">
        <f t="shared" si="11"/>
        <v>0</v>
      </c>
      <c r="AG36" s="69"/>
      <c r="AH36" s="68">
        <f t="shared" si="12"/>
        <v>0</v>
      </c>
      <c r="AI36" s="69">
        <f t="shared" si="13"/>
        <v>0</v>
      </c>
      <c r="AJ36" s="69">
        <f t="shared" si="15"/>
        <v>0</v>
      </c>
      <c r="AK36" s="69">
        <f t="shared" si="16"/>
        <v>0</v>
      </c>
      <c r="AL36" s="69">
        <f aca="true" t="shared" si="23" ref="AL36:AL64">Z36+N36</f>
        <v>0</v>
      </c>
      <c r="AM36" s="69">
        <f aca="true" t="shared" si="24" ref="AM36:AM64">AA36+O36</f>
        <v>0</v>
      </c>
      <c r="AN36" s="68">
        <f t="shared" si="14"/>
        <v>241313.49</v>
      </c>
    </row>
    <row r="37" spans="1:40" ht="84.75" customHeight="1">
      <c r="A37" s="6"/>
      <c r="B37" s="11" t="s">
        <v>59</v>
      </c>
      <c r="C37" s="12" t="s">
        <v>58</v>
      </c>
      <c r="D37" s="22" t="s">
        <v>60</v>
      </c>
      <c r="E37" s="30">
        <v>369194.9</v>
      </c>
      <c r="F37" s="30">
        <v>369194.9</v>
      </c>
      <c r="G37" s="13">
        <v>0</v>
      </c>
      <c r="H37" s="13">
        <v>0</v>
      </c>
      <c r="I37" s="13">
        <v>0</v>
      </c>
      <c r="J37" s="30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30">
        <f t="shared" si="1"/>
        <v>369194.9</v>
      </c>
      <c r="Q37" s="39"/>
      <c r="R37" s="40"/>
      <c r="S37" s="40"/>
      <c r="T37" s="40"/>
      <c r="U37" s="40"/>
      <c r="V37" s="39"/>
      <c r="W37" s="40"/>
      <c r="X37" s="40"/>
      <c r="Y37" s="40"/>
      <c r="Z37" s="40"/>
      <c r="AA37" s="40"/>
      <c r="AB37" s="39">
        <f t="shared" si="4"/>
        <v>0</v>
      </c>
      <c r="AC37" s="68">
        <f t="shared" si="8"/>
        <v>369194.9</v>
      </c>
      <c r="AD37" s="69">
        <f t="shared" si="9"/>
        <v>369194.9</v>
      </c>
      <c r="AE37" s="69">
        <f t="shared" si="10"/>
        <v>0</v>
      </c>
      <c r="AF37" s="69">
        <f t="shared" si="11"/>
        <v>0</v>
      </c>
      <c r="AG37" s="69"/>
      <c r="AH37" s="68">
        <f t="shared" si="12"/>
        <v>0</v>
      </c>
      <c r="AI37" s="69">
        <f t="shared" si="13"/>
        <v>0</v>
      </c>
      <c r="AJ37" s="69">
        <f t="shared" si="15"/>
        <v>0</v>
      </c>
      <c r="AK37" s="69">
        <f t="shared" si="16"/>
        <v>0</v>
      </c>
      <c r="AL37" s="69">
        <f t="shared" si="23"/>
        <v>0</v>
      </c>
      <c r="AM37" s="69">
        <f t="shared" si="24"/>
        <v>0</v>
      </c>
      <c r="AN37" s="68">
        <f t="shared" si="14"/>
        <v>369194.9</v>
      </c>
    </row>
    <row r="38" spans="1:40" ht="89.25">
      <c r="A38" s="6"/>
      <c r="B38" s="11" t="s">
        <v>61</v>
      </c>
      <c r="C38" s="12" t="s">
        <v>58</v>
      </c>
      <c r="D38" s="22" t="s">
        <v>62</v>
      </c>
      <c r="E38" s="30">
        <v>1931876.9</v>
      </c>
      <c r="F38" s="30">
        <v>1931876.9</v>
      </c>
      <c r="G38" s="13">
        <v>0</v>
      </c>
      <c r="H38" s="13">
        <v>0</v>
      </c>
      <c r="I38" s="13">
        <v>0</v>
      </c>
      <c r="J38" s="30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30">
        <f t="shared" si="1"/>
        <v>1931876.9</v>
      </c>
      <c r="Q38" s="39"/>
      <c r="R38" s="40"/>
      <c r="S38" s="40"/>
      <c r="T38" s="40"/>
      <c r="U38" s="40"/>
      <c r="V38" s="39"/>
      <c r="W38" s="40"/>
      <c r="X38" s="40"/>
      <c r="Y38" s="40"/>
      <c r="Z38" s="40"/>
      <c r="AA38" s="40"/>
      <c r="AB38" s="39">
        <f t="shared" si="4"/>
        <v>0</v>
      </c>
      <c r="AC38" s="68">
        <f t="shared" si="8"/>
        <v>1931876.9</v>
      </c>
      <c r="AD38" s="69">
        <f t="shared" si="9"/>
        <v>1931876.9</v>
      </c>
      <c r="AE38" s="69">
        <f t="shared" si="10"/>
        <v>0</v>
      </c>
      <c r="AF38" s="69">
        <f t="shared" si="11"/>
        <v>0</v>
      </c>
      <c r="AG38" s="69"/>
      <c r="AH38" s="68">
        <f t="shared" si="12"/>
        <v>0</v>
      </c>
      <c r="AI38" s="69">
        <f t="shared" si="13"/>
        <v>0</v>
      </c>
      <c r="AJ38" s="69">
        <f t="shared" si="15"/>
        <v>0</v>
      </c>
      <c r="AK38" s="69">
        <f t="shared" si="16"/>
        <v>0</v>
      </c>
      <c r="AL38" s="69">
        <f t="shared" si="23"/>
        <v>0</v>
      </c>
      <c r="AM38" s="69">
        <f t="shared" si="24"/>
        <v>0</v>
      </c>
      <c r="AN38" s="68">
        <f t="shared" si="14"/>
        <v>1931876.9</v>
      </c>
    </row>
    <row r="39" spans="1:40" ht="25.5">
      <c r="A39" s="6"/>
      <c r="B39" s="11" t="s">
        <v>63</v>
      </c>
      <c r="C39" s="12" t="s">
        <v>58</v>
      </c>
      <c r="D39" s="22" t="s">
        <v>64</v>
      </c>
      <c r="E39" s="30">
        <v>375372.91</v>
      </c>
      <c r="F39" s="30">
        <v>375372.91</v>
      </c>
      <c r="G39" s="13">
        <v>0</v>
      </c>
      <c r="H39" s="13">
        <v>0</v>
      </c>
      <c r="I39" s="13">
        <v>0</v>
      </c>
      <c r="J39" s="30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30">
        <f t="shared" si="1"/>
        <v>375372.91</v>
      </c>
      <c r="Q39" s="39"/>
      <c r="R39" s="40"/>
      <c r="S39" s="40"/>
      <c r="T39" s="40"/>
      <c r="U39" s="40"/>
      <c r="V39" s="39"/>
      <c r="W39" s="40"/>
      <c r="X39" s="40"/>
      <c r="Y39" s="40"/>
      <c r="Z39" s="40"/>
      <c r="AA39" s="40"/>
      <c r="AB39" s="39">
        <f t="shared" si="4"/>
        <v>0</v>
      </c>
      <c r="AC39" s="68">
        <f t="shared" si="8"/>
        <v>375372.91</v>
      </c>
      <c r="AD39" s="69">
        <f t="shared" si="9"/>
        <v>375372.91</v>
      </c>
      <c r="AE39" s="69">
        <f t="shared" si="10"/>
        <v>0</v>
      </c>
      <c r="AF39" s="69">
        <f t="shared" si="11"/>
        <v>0</v>
      </c>
      <c r="AG39" s="69"/>
      <c r="AH39" s="68">
        <f t="shared" si="12"/>
        <v>0</v>
      </c>
      <c r="AI39" s="69">
        <f t="shared" si="13"/>
        <v>0</v>
      </c>
      <c r="AJ39" s="69">
        <f t="shared" si="15"/>
        <v>0</v>
      </c>
      <c r="AK39" s="69">
        <f t="shared" si="16"/>
        <v>0</v>
      </c>
      <c r="AL39" s="69">
        <f t="shared" si="23"/>
        <v>0</v>
      </c>
      <c r="AM39" s="69">
        <f t="shared" si="24"/>
        <v>0</v>
      </c>
      <c r="AN39" s="68">
        <f t="shared" si="14"/>
        <v>375372.91</v>
      </c>
    </row>
    <row r="40" spans="1:40" ht="38.25">
      <c r="A40" s="6"/>
      <c r="B40" s="11" t="s">
        <v>65</v>
      </c>
      <c r="C40" s="12" t="s">
        <v>28</v>
      </c>
      <c r="D40" s="22" t="s">
        <v>66</v>
      </c>
      <c r="E40" s="30">
        <v>47267477.63</v>
      </c>
      <c r="F40" s="30">
        <v>47267477.63</v>
      </c>
      <c r="G40" s="13">
        <v>0</v>
      </c>
      <c r="H40" s="13">
        <v>0</v>
      </c>
      <c r="I40" s="13">
        <v>0</v>
      </c>
      <c r="J40" s="30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30">
        <f t="shared" si="1"/>
        <v>47267477.63</v>
      </c>
      <c r="Q40" s="39"/>
      <c r="R40" s="40"/>
      <c r="S40" s="40"/>
      <c r="T40" s="40"/>
      <c r="U40" s="40"/>
      <c r="V40" s="39"/>
      <c r="W40" s="40"/>
      <c r="X40" s="40"/>
      <c r="Y40" s="40"/>
      <c r="Z40" s="40"/>
      <c r="AA40" s="40"/>
      <c r="AB40" s="39">
        <f t="shared" si="4"/>
        <v>0</v>
      </c>
      <c r="AC40" s="68">
        <f t="shared" si="8"/>
        <v>47267477.63</v>
      </c>
      <c r="AD40" s="69">
        <f t="shared" si="9"/>
        <v>47267477.63</v>
      </c>
      <c r="AE40" s="69">
        <f t="shared" si="10"/>
        <v>0</v>
      </c>
      <c r="AF40" s="69">
        <f t="shared" si="11"/>
        <v>0</v>
      </c>
      <c r="AG40" s="69"/>
      <c r="AH40" s="68">
        <f t="shared" si="12"/>
        <v>0</v>
      </c>
      <c r="AI40" s="69">
        <f t="shared" si="13"/>
        <v>0</v>
      </c>
      <c r="AJ40" s="69">
        <f t="shared" si="15"/>
        <v>0</v>
      </c>
      <c r="AK40" s="69">
        <f t="shared" si="16"/>
        <v>0</v>
      </c>
      <c r="AL40" s="69">
        <f t="shared" si="23"/>
        <v>0</v>
      </c>
      <c r="AM40" s="69">
        <f t="shared" si="24"/>
        <v>0</v>
      </c>
      <c r="AN40" s="68">
        <f t="shared" si="14"/>
        <v>47267477.63</v>
      </c>
    </row>
    <row r="41" spans="1:40" ht="76.5">
      <c r="A41" s="6"/>
      <c r="B41" s="11" t="s">
        <v>67</v>
      </c>
      <c r="C41" s="12" t="s">
        <v>54</v>
      </c>
      <c r="D41" s="22" t="s">
        <v>68</v>
      </c>
      <c r="E41" s="30">
        <v>107581.8</v>
      </c>
      <c r="F41" s="30">
        <v>107581.8</v>
      </c>
      <c r="G41" s="13">
        <v>0</v>
      </c>
      <c r="H41" s="13">
        <v>0</v>
      </c>
      <c r="I41" s="13">
        <v>0</v>
      </c>
      <c r="J41" s="30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30">
        <f t="shared" si="1"/>
        <v>107581.8</v>
      </c>
      <c r="Q41" s="39"/>
      <c r="R41" s="40"/>
      <c r="S41" s="40"/>
      <c r="T41" s="40"/>
      <c r="U41" s="40"/>
      <c r="V41" s="39"/>
      <c r="W41" s="40"/>
      <c r="X41" s="40"/>
      <c r="Y41" s="40"/>
      <c r="Z41" s="40"/>
      <c r="AA41" s="40"/>
      <c r="AB41" s="39">
        <f t="shared" si="4"/>
        <v>0</v>
      </c>
      <c r="AC41" s="68">
        <f t="shared" si="8"/>
        <v>107581.8</v>
      </c>
      <c r="AD41" s="69">
        <f t="shared" si="9"/>
        <v>107581.8</v>
      </c>
      <c r="AE41" s="69">
        <f t="shared" si="10"/>
        <v>0</v>
      </c>
      <c r="AF41" s="69">
        <f t="shared" si="11"/>
        <v>0</v>
      </c>
      <c r="AG41" s="69"/>
      <c r="AH41" s="68">
        <f t="shared" si="12"/>
        <v>0</v>
      </c>
      <c r="AI41" s="69">
        <f t="shared" si="13"/>
        <v>0</v>
      </c>
      <c r="AJ41" s="69">
        <f t="shared" si="15"/>
        <v>0</v>
      </c>
      <c r="AK41" s="69">
        <f t="shared" si="16"/>
        <v>0</v>
      </c>
      <c r="AL41" s="69">
        <f t="shared" si="23"/>
        <v>0</v>
      </c>
      <c r="AM41" s="69">
        <f t="shared" si="24"/>
        <v>0</v>
      </c>
      <c r="AN41" s="68">
        <f t="shared" si="14"/>
        <v>107581.8</v>
      </c>
    </row>
    <row r="42" spans="1:40" ht="89.25">
      <c r="A42" s="6"/>
      <c r="B42" s="11" t="s">
        <v>69</v>
      </c>
      <c r="C42" s="12" t="s">
        <v>54</v>
      </c>
      <c r="D42" s="22" t="s">
        <v>168</v>
      </c>
      <c r="E42" s="30">
        <v>3470</v>
      </c>
      <c r="F42" s="13">
        <v>3470</v>
      </c>
      <c r="G42" s="13">
        <v>0</v>
      </c>
      <c r="H42" s="13">
        <v>0</v>
      </c>
      <c r="I42" s="13">
        <v>0</v>
      </c>
      <c r="J42" s="30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30">
        <f t="shared" si="1"/>
        <v>3470</v>
      </c>
      <c r="Q42" s="39"/>
      <c r="R42" s="40"/>
      <c r="S42" s="40"/>
      <c r="T42" s="40"/>
      <c r="U42" s="40"/>
      <c r="V42" s="39"/>
      <c r="W42" s="40"/>
      <c r="X42" s="40"/>
      <c r="Y42" s="40"/>
      <c r="Z42" s="40"/>
      <c r="AA42" s="40"/>
      <c r="AB42" s="39">
        <f t="shared" si="4"/>
        <v>0</v>
      </c>
      <c r="AC42" s="68">
        <f t="shared" si="8"/>
        <v>3470</v>
      </c>
      <c r="AD42" s="69">
        <f t="shared" si="9"/>
        <v>3470</v>
      </c>
      <c r="AE42" s="69">
        <f t="shared" si="10"/>
        <v>0</v>
      </c>
      <c r="AF42" s="69">
        <f t="shared" si="11"/>
        <v>0</v>
      </c>
      <c r="AG42" s="69"/>
      <c r="AH42" s="68">
        <f t="shared" si="12"/>
        <v>0</v>
      </c>
      <c r="AI42" s="69">
        <f t="shared" si="13"/>
        <v>0</v>
      </c>
      <c r="AJ42" s="69">
        <f t="shared" si="15"/>
        <v>0</v>
      </c>
      <c r="AK42" s="69">
        <f t="shared" si="16"/>
        <v>0</v>
      </c>
      <c r="AL42" s="69">
        <f t="shared" si="23"/>
        <v>0</v>
      </c>
      <c r="AM42" s="69">
        <f t="shared" si="24"/>
        <v>0</v>
      </c>
      <c r="AN42" s="68">
        <f t="shared" si="14"/>
        <v>3470</v>
      </c>
    </row>
    <row r="43" spans="1:40" ht="76.5">
      <c r="A43" s="6"/>
      <c r="B43" s="11" t="s">
        <v>70</v>
      </c>
      <c r="C43" s="12" t="s">
        <v>58</v>
      </c>
      <c r="D43" s="22" t="s">
        <v>71</v>
      </c>
      <c r="E43" s="30">
        <v>12102</v>
      </c>
      <c r="F43" s="30">
        <v>12102</v>
      </c>
      <c r="G43" s="13">
        <v>0</v>
      </c>
      <c r="H43" s="13">
        <v>0</v>
      </c>
      <c r="I43" s="13">
        <v>0</v>
      </c>
      <c r="J43" s="30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30">
        <f t="shared" si="1"/>
        <v>12102</v>
      </c>
      <c r="Q43" s="39"/>
      <c r="R43" s="40"/>
      <c r="S43" s="40"/>
      <c r="T43" s="40"/>
      <c r="U43" s="40"/>
      <c r="V43" s="39"/>
      <c r="W43" s="40"/>
      <c r="X43" s="40"/>
      <c r="Y43" s="40"/>
      <c r="Z43" s="40"/>
      <c r="AA43" s="40"/>
      <c r="AB43" s="39">
        <f t="shared" si="4"/>
        <v>0</v>
      </c>
      <c r="AC43" s="68">
        <f t="shared" si="8"/>
        <v>12102</v>
      </c>
      <c r="AD43" s="69">
        <f t="shared" si="9"/>
        <v>12102</v>
      </c>
      <c r="AE43" s="69">
        <f t="shared" si="10"/>
        <v>0</v>
      </c>
      <c r="AF43" s="69">
        <f t="shared" si="11"/>
        <v>0</v>
      </c>
      <c r="AG43" s="69"/>
      <c r="AH43" s="68">
        <f t="shared" si="12"/>
        <v>0</v>
      </c>
      <c r="AI43" s="69">
        <f t="shared" si="13"/>
        <v>0</v>
      </c>
      <c r="AJ43" s="69">
        <f t="shared" si="15"/>
        <v>0</v>
      </c>
      <c r="AK43" s="69">
        <f t="shared" si="16"/>
        <v>0</v>
      </c>
      <c r="AL43" s="69">
        <f t="shared" si="23"/>
        <v>0</v>
      </c>
      <c r="AM43" s="69">
        <f t="shared" si="24"/>
        <v>0</v>
      </c>
      <c r="AN43" s="68">
        <f t="shared" si="14"/>
        <v>12102</v>
      </c>
    </row>
    <row r="44" spans="1:40" ht="89.25">
      <c r="A44" s="6"/>
      <c r="B44" s="11" t="s">
        <v>72</v>
      </c>
      <c r="C44" s="12" t="s">
        <v>58</v>
      </c>
      <c r="D44" s="22" t="s">
        <v>62</v>
      </c>
      <c r="E44" s="30">
        <v>86464</v>
      </c>
      <c r="F44" s="13">
        <v>86464</v>
      </c>
      <c r="G44" s="13">
        <v>0</v>
      </c>
      <c r="H44" s="13">
        <v>0</v>
      </c>
      <c r="I44" s="13">
        <v>0</v>
      </c>
      <c r="J44" s="30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30">
        <f t="shared" si="1"/>
        <v>86464</v>
      </c>
      <c r="Q44" s="39"/>
      <c r="R44" s="40"/>
      <c r="S44" s="40"/>
      <c r="T44" s="40"/>
      <c r="U44" s="40"/>
      <c r="V44" s="39"/>
      <c r="W44" s="40"/>
      <c r="X44" s="40"/>
      <c r="Y44" s="40"/>
      <c r="Z44" s="40"/>
      <c r="AA44" s="40"/>
      <c r="AB44" s="39">
        <f t="shared" si="4"/>
        <v>0</v>
      </c>
      <c r="AC44" s="68">
        <f t="shared" si="8"/>
        <v>86464</v>
      </c>
      <c r="AD44" s="69">
        <f t="shared" si="9"/>
        <v>86464</v>
      </c>
      <c r="AE44" s="69">
        <f t="shared" si="10"/>
        <v>0</v>
      </c>
      <c r="AF44" s="69">
        <f t="shared" si="11"/>
        <v>0</v>
      </c>
      <c r="AG44" s="69"/>
      <c r="AH44" s="68">
        <f t="shared" si="12"/>
        <v>0</v>
      </c>
      <c r="AI44" s="69">
        <f t="shared" si="13"/>
        <v>0</v>
      </c>
      <c r="AJ44" s="69">
        <f t="shared" si="15"/>
        <v>0</v>
      </c>
      <c r="AK44" s="69">
        <f t="shared" si="16"/>
        <v>0</v>
      </c>
      <c r="AL44" s="69">
        <f t="shared" si="23"/>
        <v>0</v>
      </c>
      <c r="AM44" s="69">
        <f t="shared" si="24"/>
        <v>0</v>
      </c>
      <c r="AN44" s="68">
        <f t="shared" si="14"/>
        <v>86464</v>
      </c>
    </row>
    <row r="45" spans="1:40" ht="38.25">
      <c r="A45" s="6"/>
      <c r="B45" s="11" t="s">
        <v>73</v>
      </c>
      <c r="C45" s="12" t="s">
        <v>58</v>
      </c>
      <c r="D45" s="22" t="s">
        <v>74</v>
      </c>
      <c r="E45" s="30">
        <v>9505</v>
      </c>
      <c r="F45" s="13">
        <v>9505</v>
      </c>
      <c r="G45" s="13">
        <v>0</v>
      </c>
      <c r="H45" s="13">
        <v>0</v>
      </c>
      <c r="I45" s="13">
        <v>0</v>
      </c>
      <c r="J45" s="30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30">
        <f t="shared" si="1"/>
        <v>9505</v>
      </c>
      <c r="Q45" s="39"/>
      <c r="R45" s="40"/>
      <c r="S45" s="40"/>
      <c r="T45" s="40"/>
      <c r="U45" s="40"/>
      <c r="V45" s="39"/>
      <c r="W45" s="40"/>
      <c r="X45" s="40"/>
      <c r="Y45" s="40"/>
      <c r="Z45" s="40"/>
      <c r="AA45" s="40"/>
      <c r="AB45" s="39">
        <f t="shared" si="4"/>
        <v>0</v>
      </c>
      <c r="AC45" s="68">
        <f t="shared" si="8"/>
        <v>9505</v>
      </c>
      <c r="AD45" s="69">
        <f t="shared" si="9"/>
        <v>9505</v>
      </c>
      <c r="AE45" s="69">
        <f t="shared" si="10"/>
        <v>0</v>
      </c>
      <c r="AF45" s="69">
        <f t="shared" si="11"/>
        <v>0</v>
      </c>
      <c r="AG45" s="69"/>
      <c r="AH45" s="68">
        <f t="shared" si="12"/>
        <v>0</v>
      </c>
      <c r="AI45" s="69">
        <f t="shared" si="13"/>
        <v>0</v>
      </c>
      <c r="AJ45" s="69">
        <f t="shared" si="15"/>
        <v>0</v>
      </c>
      <c r="AK45" s="69">
        <f t="shared" si="16"/>
        <v>0</v>
      </c>
      <c r="AL45" s="69">
        <f t="shared" si="23"/>
        <v>0</v>
      </c>
      <c r="AM45" s="69">
        <f t="shared" si="24"/>
        <v>0</v>
      </c>
      <c r="AN45" s="68">
        <f t="shared" si="14"/>
        <v>9505</v>
      </c>
    </row>
    <row r="46" spans="1:40" ht="51">
      <c r="A46" s="6"/>
      <c r="B46" s="11" t="s">
        <v>75</v>
      </c>
      <c r="C46" s="12" t="s">
        <v>28</v>
      </c>
      <c r="D46" s="22" t="s">
        <v>76</v>
      </c>
      <c r="E46" s="30">
        <v>1921519.2</v>
      </c>
      <c r="F46" s="30">
        <v>1921519.2</v>
      </c>
      <c r="G46" s="13">
        <v>0</v>
      </c>
      <c r="H46" s="13">
        <v>0</v>
      </c>
      <c r="I46" s="13">
        <v>0</v>
      </c>
      <c r="J46" s="30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30">
        <f t="shared" si="1"/>
        <v>1921519.2</v>
      </c>
      <c r="Q46" s="39"/>
      <c r="R46" s="40"/>
      <c r="S46" s="40"/>
      <c r="T46" s="40"/>
      <c r="U46" s="40"/>
      <c r="V46" s="39"/>
      <c r="W46" s="40"/>
      <c r="X46" s="40"/>
      <c r="Y46" s="40"/>
      <c r="Z46" s="40"/>
      <c r="AA46" s="40"/>
      <c r="AB46" s="39">
        <f t="shared" si="4"/>
        <v>0</v>
      </c>
      <c r="AC46" s="68">
        <f t="shared" si="8"/>
        <v>1921519.2</v>
      </c>
      <c r="AD46" s="69">
        <f t="shared" si="9"/>
        <v>1921519.2</v>
      </c>
      <c r="AE46" s="69">
        <f t="shared" si="10"/>
        <v>0</v>
      </c>
      <c r="AF46" s="69">
        <f t="shared" si="11"/>
        <v>0</v>
      </c>
      <c r="AG46" s="69"/>
      <c r="AH46" s="68">
        <f t="shared" si="12"/>
        <v>0</v>
      </c>
      <c r="AI46" s="69">
        <f t="shared" si="13"/>
        <v>0</v>
      </c>
      <c r="AJ46" s="69">
        <f t="shared" si="15"/>
        <v>0</v>
      </c>
      <c r="AK46" s="69">
        <f t="shared" si="16"/>
        <v>0</v>
      </c>
      <c r="AL46" s="69">
        <f t="shared" si="23"/>
        <v>0</v>
      </c>
      <c r="AM46" s="69">
        <f t="shared" si="24"/>
        <v>0</v>
      </c>
      <c r="AN46" s="68">
        <f t="shared" si="14"/>
        <v>1921519.2</v>
      </c>
    </row>
    <row r="47" spans="1:40" ht="25.5">
      <c r="A47" s="6"/>
      <c r="B47" s="11" t="s">
        <v>78</v>
      </c>
      <c r="C47" s="12" t="s">
        <v>77</v>
      </c>
      <c r="D47" s="22" t="s">
        <v>79</v>
      </c>
      <c r="E47" s="30">
        <v>277656</v>
      </c>
      <c r="F47" s="13">
        <v>277656</v>
      </c>
      <c r="G47" s="13">
        <v>0</v>
      </c>
      <c r="H47" s="13">
        <v>0</v>
      </c>
      <c r="I47" s="13">
        <v>0</v>
      </c>
      <c r="J47" s="30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30">
        <f t="shared" si="1"/>
        <v>277656</v>
      </c>
      <c r="Q47" s="39"/>
      <c r="R47" s="40"/>
      <c r="S47" s="40"/>
      <c r="T47" s="40"/>
      <c r="U47" s="40"/>
      <c r="V47" s="39"/>
      <c r="W47" s="40"/>
      <c r="X47" s="40"/>
      <c r="Y47" s="40"/>
      <c r="Z47" s="40"/>
      <c r="AA47" s="40"/>
      <c r="AB47" s="39">
        <f t="shared" si="4"/>
        <v>0</v>
      </c>
      <c r="AC47" s="68">
        <f t="shared" si="8"/>
        <v>277656</v>
      </c>
      <c r="AD47" s="69">
        <f t="shared" si="9"/>
        <v>277656</v>
      </c>
      <c r="AE47" s="69">
        <f t="shared" si="10"/>
        <v>0</v>
      </c>
      <c r="AF47" s="69">
        <f t="shared" si="11"/>
        <v>0</v>
      </c>
      <c r="AG47" s="69"/>
      <c r="AH47" s="68">
        <f t="shared" si="12"/>
        <v>0</v>
      </c>
      <c r="AI47" s="69">
        <f t="shared" si="13"/>
        <v>0</v>
      </c>
      <c r="AJ47" s="69">
        <f t="shared" si="15"/>
        <v>0</v>
      </c>
      <c r="AK47" s="69">
        <f t="shared" si="16"/>
        <v>0</v>
      </c>
      <c r="AL47" s="69">
        <f t="shared" si="23"/>
        <v>0</v>
      </c>
      <c r="AM47" s="69">
        <f t="shared" si="24"/>
        <v>0</v>
      </c>
      <c r="AN47" s="68">
        <f t="shared" si="14"/>
        <v>277656</v>
      </c>
    </row>
    <row r="48" spans="1:40" ht="25.5">
      <c r="A48" s="6"/>
      <c r="B48" s="11" t="s">
        <v>80</v>
      </c>
      <c r="C48" s="12" t="s">
        <v>77</v>
      </c>
      <c r="D48" s="22" t="s">
        <v>81</v>
      </c>
      <c r="E48" s="30">
        <v>288588</v>
      </c>
      <c r="F48" s="13">
        <v>288588</v>
      </c>
      <c r="G48" s="13">
        <v>0</v>
      </c>
      <c r="H48" s="13">
        <v>0</v>
      </c>
      <c r="I48" s="13">
        <v>0</v>
      </c>
      <c r="J48" s="30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30">
        <f t="shared" si="1"/>
        <v>288588</v>
      </c>
      <c r="Q48" s="39"/>
      <c r="R48" s="40"/>
      <c r="S48" s="40"/>
      <c r="T48" s="40"/>
      <c r="U48" s="40"/>
      <c r="V48" s="39"/>
      <c r="W48" s="40"/>
      <c r="X48" s="40"/>
      <c r="Y48" s="40"/>
      <c r="Z48" s="40"/>
      <c r="AA48" s="40"/>
      <c r="AB48" s="39">
        <f t="shared" si="4"/>
        <v>0</v>
      </c>
      <c r="AC48" s="68">
        <f t="shared" si="8"/>
        <v>288588</v>
      </c>
      <c r="AD48" s="69">
        <f t="shared" si="9"/>
        <v>288588</v>
      </c>
      <c r="AE48" s="69">
        <f t="shared" si="10"/>
        <v>0</v>
      </c>
      <c r="AF48" s="69">
        <f t="shared" si="11"/>
        <v>0</v>
      </c>
      <c r="AG48" s="69"/>
      <c r="AH48" s="68">
        <f t="shared" si="12"/>
        <v>0</v>
      </c>
      <c r="AI48" s="69">
        <f t="shared" si="13"/>
        <v>0</v>
      </c>
      <c r="AJ48" s="69">
        <f t="shared" si="15"/>
        <v>0</v>
      </c>
      <c r="AK48" s="69">
        <f t="shared" si="16"/>
        <v>0</v>
      </c>
      <c r="AL48" s="69">
        <f t="shared" si="23"/>
        <v>0</v>
      </c>
      <c r="AM48" s="69">
        <f t="shared" si="24"/>
        <v>0</v>
      </c>
      <c r="AN48" s="68">
        <f t="shared" si="14"/>
        <v>288588</v>
      </c>
    </row>
    <row r="49" spans="1:40" ht="12.75">
      <c r="A49" s="6"/>
      <c r="B49" s="11" t="s">
        <v>82</v>
      </c>
      <c r="C49" s="12" t="s">
        <v>77</v>
      </c>
      <c r="D49" s="22" t="s">
        <v>83</v>
      </c>
      <c r="E49" s="30">
        <v>20794714.4</v>
      </c>
      <c r="F49" s="30">
        <v>20794714.4</v>
      </c>
      <c r="G49" s="13">
        <v>0</v>
      </c>
      <c r="H49" s="13">
        <v>0</v>
      </c>
      <c r="I49" s="13">
        <v>0</v>
      </c>
      <c r="J49" s="30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30">
        <f t="shared" si="1"/>
        <v>20794714.4</v>
      </c>
      <c r="Q49" s="39"/>
      <c r="R49" s="40"/>
      <c r="S49" s="40"/>
      <c r="T49" s="40"/>
      <c r="U49" s="40"/>
      <c r="V49" s="39"/>
      <c r="W49" s="40"/>
      <c r="X49" s="40"/>
      <c r="Y49" s="40"/>
      <c r="Z49" s="40"/>
      <c r="AA49" s="40"/>
      <c r="AB49" s="39">
        <f t="shared" si="4"/>
        <v>0</v>
      </c>
      <c r="AC49" s="68">
        <f t="shared" si="8"/>
        <v>20794714.4</v>
      </c>
      <c r="AD49" s="69">
        <f t="shared" si="9"/>
        <v>20794714.4</v>
      </c>
      <c r="AE49" s="69">
        <f t="shared" si="10"/>
        <v>0</v>
      </c>
      <c r="AF49" s="69">
        <f t="shared" si="11"/>
        <v>0</v>
      </c>
      <c r="AG49" s="69"/>
      <c r="AH49" s="68">
        <f t="shared" si="12"/>
        <v>0</v>
      </c>
      <c r="AI49" s="69">
        <f t="shared" si="13"/>
        <v>0</v>
      </c>
      <c r="AJ49" s="69">
        <f t="shared" si="15"/>
        <v>0</v>
      </c>
      <c r="AK49" s="69">
        <f t="shared" si="16"/>
        <v>0</v>
      </c>
      <c r="AL49" s="69">
        <f t="shared" si="23"/>
        <v>0</v>
      </c>
      <c r="AM49" s="69">
        <f t="shared" si="24"/>
        <v>0</v>
      </c>
      <c r="AN49" s="68">
        <f t="shared" si="14"/>
        <v>20794714.4</v>
      </c>
    </row>
    <row r="50" spans="1:40" ht="25.5">
      <c r="A50" s="6"/>
      <c r="B50" s="11" t="s">
        <v>84</v>
      </c>
      <c r="C50" s="12" t="s">
        <v>77</v>
      </c>
      <c r="D50" s="22" t="s">
        <v>85</v>
      </c>
      <c r="E50" s="30">
        <v>2774485.83</v>
      </c>
      <c r="F50" s="30">
        <v>2774485.83</v>
      </c>
      <c r="G50" s="13">
        <v>0</v>
      </c>
      <c r="H50" s="13">
        <v>0</v>
      </c>
      <c r="I50" s="13">
        <v>0</v>
      </c>
      <c r="J50" s="30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30">
        <f t="shared" si="1"/>
        <v>2774485.83</v>
      </c>
      <c r="Q50" s="39"/>
      <c r="R50" s="40"/>
      <c r="S50" s="40"/>
      <c r="T50" s="40"/>
      <c r="U50" s="40"/>
      <c r="V50" s="39"/>
      <c r="W50" s="40"/>
      <c r="X50" s="40"/>
      <c r="Y50" s="40"/>
      <c r="Z50" s="40"/>
      <c r="AA50" s="40"/>
      <c r="AB50" s="39">
        <f t="shared" si="4"/>
        <v>0</v>
      </c>
      <c r="AC50" s="68">
        <f t="shared" si="8"/>
        <v>2774485.83</v>
      </c>
      <c r="AD50" s="69">
        <f t="shared" si="9"/>
        <v>2774485.83</v>
      </c>
      <c r="AE50" s="69">
        <f t="shared" si="10"/>
        <v>0</v>
      </c>
      <c r="AF50" s="69">
        <f t="shared" si="11"/>
        <v>0</v>
      </c>
      <c r="AG50" s="69"/>
      <c r="AH50" s="68">
        <f t="shared" si="12"/>
        <v>0</v>
      </c>
      <c r="AI50" s="69">
        <f t="shared" si="13"/>
        <v>0</v>
      </c>
      <c r="AJ50" s="69">
        <f t="shared" si="15"/>
        <v>0</v>
      </c>
      <c r="AK50" s="69">
        <f t="shared" si="16"/>
        <v>0</v>
      </c>
      <c r="AL50" s="69">
        <f t="shared" si="23"/>
        <v>0</v>
      </c>
      <c r="AM50" s="69">
        <f t="shared" si="24"/>
        <v>0</v>
      </c>
      <c r="AN50" s="68">
        <f t="shared" si="14"/>
        <v>2774485.83</v>
      </c>
    </row>
    <row r="51" spans="1:40" ht="25.5">
      <c r="A51" s="6"/>
      <c r="B51" s="11" t="s">
        <v>86</v>
      </c>
      <c r="C51" s="12" t="s">
        <v>77</v>
      </c>
      <c r="D51" s="22" t="s">
        <v>87</v>
      </c>
      <c r="E51" s="30">
        <v>7010504</v>
      </c>
      <c r="F51" s="13">
        <v>7010504</v>
      </c>
      <c r="G51" s="13">
        <v>0</v>
      </c>
      <c r="H51" s="13">
        <v>0</v>
      </c>
      <c r="I51" s="13">
        <v>0</v>
      </c>
      <c r="J51" s="30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30">
        <f aca="true" t="shared" si="25" ref="P51:P86">E51+J51</f>
        <v>7010504</v>
      </c>
      <c r="Q51" s="39"/>
      <c r="R51" s="40"/>
      <c r="S51" s="40"/>
      <c r="T51" s="40"/>
      <c r="U51" s="40"/>
      <c r="V51" s="39"/>
      <c r="W51" s="40"/>
      <c r="X51" s="40"/>
      <c r="Y51" s="40"/>
      <c r="Z51" s="40"/>
      <c r="AA51" s="40"/>
      <c r="AB51" s="39">
        <f t="shared" si="4"/>
        <v>0</v>
      </c>
      <c r="AC51" s="68">
        <f t="shared" si="8"/>
        <v>7010504</v>
      </c>
      <c r="AD51" s="69">
        <f t="shared" si="9"/>
        <v>7010504</v>
      </c>
      <c r="AE51" s="69">
        <f t="shared" si="10"/>
        <v>0</v>
      </c>
      <c r="AF51" s="69">
        <f t="shared" si="11"/>
        <v>0</v>
      </c>
      <c r="AG51" s="69"/>
      <c r="AH51" s="68">
        <f t="shared" si="12"/>
        <v>0</v>
      </c>
      <c r="AI51" s="69">
        <f t="shared" si="13"/>
        <v>0</v>
      </c>
      <c r="AJ51" s="69">
        <f t="shared" si="15"/>
        <v>0</v>
      </c>
      <c r="AK51" s="69">
        <f t="shared" si="16"/>
        <v>0</v>
      </c>
      <c r="AL51" s="69">
        <f t="shared" si="23"/>
        <v>0</v>
      </c>
      <c r="AM51" s="69">
        <f t="shared" si="24"/>
        <v>0</v>
      </c>
      <c r="AN51" s="68">
        <f t="shared" si="14"/>
        <v>7010504</v>
      </c>
    </row>
    <row r="52" spans="1:40" ht="25.5">
      <c r="A52" s="6"/>
      <c r="B52" s="11" t="s">
        <v>88</v>
      </c>
      <c r="C52" s="12" t="s">
        <v>77</v>
      </c>
      <c r="D52" s="22" t="s">
        <v>89</v>
      </c>
      <c r="E52" s="30">
        <v>77257.62</v>
      </c>
      <c r="F52" s="30">
        <v>77257.62</v>
      </c>
      <c r="G52" s="13">
        <v>0</v>
      </c>
      <c r="H52" s="13">
        <v>0</v>
      </c>
      <c r="I52" s="13">
        <v>0</v>
      </c>
      <c r="J52" s="30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30">
        <f t="shared" si="25"/>
        <v>77257.62</v>
      </c>
      <c r="Q52" s="39"/>
      <c r="R52" s="40"/>
      <c r="S52" s="40"/>
      <c r="T52" s="40"/>
      <c r="U52" s="40"/>
      <c r="V52" s="39"/>
      <c r="W52" s="40"/>
      <c r="X52" s="40"/>
      <c r="Y52" s="40"/>
      <c r="Z52" s="40"/>
      <c r="AA52" s="40"/>
      <c r="AB52" s="39">
        <f t="shared" si="4"/>
        <v>0</v>
      </c>
      <c r="AC52" s="68">
        <f t="shared" si="8"/>
        <v>77257.62</v>
      </c>
      <c r="AD52" s="69">
        <f t="shared" si="9"/>
        <v>77257.62</v>
      </c>
      <c r="AE52" s="69">
        <f t="shared" si="10"/>
        <v>0</v>
      </c>
      <c r="AF52" s="69">
        <f t="shared" si="11"/>
        <v>0</v>
      </c>
      <c r="AG52" s="69"/>
      <c r="AH52" s="68">
        <f t="shared" si="12"/>
        <v>0</v>
      </c>
      <c r="AI52" s="69">
        <f t="shared" si="13"/>
        <v>0</v>
      </c>
      <c r="AJ52" s="69">
        <f t="shared" si="15"/>
        <v>0</v>
      </c>
      <c r="AK52" s="69">
        <f t="shared" si="16"/>
        <v>0</v>
      </c>
      <c r="AL52" s="69">
        <f t="shared" si="23"/>
        <v>0</v>
      </c>
      <c r="AM52" s="69">
        <f t="shared" si="24"/>
        <v>0</v>
      </c>
      <c r="AN52" s="68">
        <f t="shared" si="14"/>
        <v>77257.62</v>
      </c>
    </row>
    <row r="53" spans="1:40" ht="12.75">
      <c r="A53" s="6"/>
      <c r="B53" s="11" t="s">
        <v>90</v>
      </c>
      <c r="C53" s="12" t="s">
        <v>77</v>
      </c>
      <c r="D53" s="22" t="s">
        <v>91</v>
      </c>
      <c r="E53" s="30">
        <v>19500</v>
      </c>
      <c r="F53" s="13">
        <v>19500</v>
      </c>
      <c r="G53" s="13">
        <v>0</v>
      </c>
      <c r="H53" s="13">
        <v>0</v>
      </c>
      <c r="I53" s="13">
        <v>0</v>
      </c>
      <c r="J53" s="30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30">
        <f t="shared" si="25"/>
        <v>19500</v>
      </c>
      <c r="Q53" s="39"/>
      <c r="R53" s="40"/>
      <c r="S53" s="40"/>
      <c r="T53" s="40"/>
      <c r="U53" s="40"/>
      <c r="V53" s="39"/>
      <c r="W53" s="40"/>
      <c r="X53" s="40"/>
      <c r="Y53" s="40"/>
      <c r="Z53" s="40"/>
      <c r="AA53" s="40"/>
      <c r="AB53" s="39">
        <f t="shared" si="4"/>
        <v>0</v>
      </c>
      <c r="AC53" s="68">
        <f t="shared" si="8"/>
        <v>19500</v>
      </c>
      <c r="AD53" s="69">
        <f t="shared" si="9"/>
        <v>19500</v>
      </c>
      <c r="AE53" s="69">
        <f t="shared" si="10"/>
        <v>0</v>
      </c>
      <c r="AF53" s="69">
        <f t="shared" si="11"/>
        <v>0</v>
      </c>
      <c r="AG53" s="69"/>
      <c r="AH53" s="68">
        <f t="shared" si="12"/>
        <v>0</v>
      </c>
      <c r="AI53" s="69">
        <f t="shared" si="13"/>
        <v>0</v>
      </c>
      <c r="AJ53" s="69">
        <f t="shared" si="15"/>
        <v>0</v>
      </c>
      <c r="AK53" s="69">
        <f t="shared" si="16"/>
        <v>0</v>
      </c>
      <c r="AL53" s="69">
        <f t="shared" si="23"/>
        <v>0</v>
      </c>
      <c r="AM53" s="69">
        <f t="shared" si="24"/>
        <v>0</v>
      </c>
      <c r="AN53" s="68">
        <f t="shared" si="14"/>
        <v>19500</v>
      </c>
    </row>
    <row r="54" spans="1:40" ht="25.5">
      <c r="A54" s="6"/>
      <c r="B54" s="11" t="s">
        <v>92</v>
      </c>
      <c r="C54" s="12" t="s">
        <v>77</v>
      </c>
      <c r="D54" s="22" t="s">
        <v>93</v>
      </c>
      <c r="E54" s="30">
        <v>9226991.4</v>
      </c>
      <c r="F54" s="30">
        <v>9226991.4</v>
      </c>
      <c r="G54" s="13">
        <v>0</v>
      </c>
      <c r="H54" s="13">
        <v>0</v>
      </c>
      <c r="I54" s="13">
        <v>0</v>
      </c>
      <c r="J54" s="30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30">
        <f t="shared" si="25"/>
        <v>9226991.4</v>
      </c>
      <c r="Q54" s="39"/>
      <c r="R54" s="40"/>
      <c r="S54" s="40"/>
      <c r="T54" s="40"/>
      <c r="U54" s="40"/>
      <c r="V54" s="39"/>
      <c r="W54" s="40"/>
      <c r="X54" s="40"/>
      <c r="Y54" s="40"/>
      <c r="Z54" s="40"/>
      <c r="AA54" s="40"/>
      <c r="AB54" s="39">
        <f t="shared" si="4"/>
        <v>0</v>
      </c>
      <c r="AC54" s="68">
        <f t="shared" si="8"/>
        <v>9226991.4</v>
      </c>
      <c r="AD54" s="69">
        <f t="shared" si="9"/>
        <v>9226991.4</v>
      </c>
      <c r="AE54" s="69">
        <f t="shared" si="10"/>
        <v>0</v>
      </c>
      <c r="AF54" s="69">
        <f t="shared" si="11"/>
        <v>0</v>
      </c>
      <c r="AG54" s="69"/>
      <c r="AH54" s="68">
        <f t="shared" si="12"/>
        <v>0</v>
      </c>
      <c r="AI54" s="69">
        <f t="shared" si="13"/>
        <v>0</v>
      </c>
      <c r="AJ54" s="69">
        <f t="shared" si="15"/>
        <v>0</v>
      </c>
      <c r="AK54" s="69">
        <f t="shared" si="16"/>
        <v>0</v>
      </c>
      <c r="AL54" s="69">
        <f t="shared" si="23"/>
        <v>0</v>
      </c>
      <c r="AM54" s="69">
        <f t="shared" si="24"/>
        <v>0</v>
      </c>
      <c r="AN54" s="68">
        <f t="shared" si="14"/>
        <v>9226991.4</v>
      </c>
    </row>
    <row r="55" spans="1:40" ht="25.5">
      <c r="A55" s="6"/>
      <c r="B55" s="11" t="s">
        <v>94</v>
      </c>
      <c r="C55" s="12" t="s">
        <v>23</v>
      </c>
      <c r="D55" s="22" t="s">
        <v>95</v>
      </c>
      <c r="E55" s="30">
        <v>9267271.2</v>
      </c>
      <c r="F55" s="30">
        <v>9267271.2</v>
      </c>
      <c r="G55" s="13">
        <v>0</v>
      </c>
      <c r="H55" s="13">
        <v>0</v>
      </c>
      <c r="I55" s="13">
        <v>0</v>
      </c>
      <c r="J55" s="30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30">
        <f t="shared" si="25"/>
        <v>9267271.2</v>
      </c>
      <c r="Q55" s="39"/>
      <c r="R55" s="40"/>
      <c r="S55" s="40"/>
      <c r="T55" s="40"/>
      <c r="U55" s="40"/>
      <c r="V55" s="39"/>
      <c r="W55" s="40"/>
      <c r="X55" s="40"/>
      <c r="Y55" s="40"/>
      <c r="Z55" s="40"/>
      <c r="AA55" s="40"/>
      <c r="AB55" s="39">
        <f t="shared" si="4"/>
        <v>0</v>
      </c>
      <c r="AC55" s="68">
        <f t="shared" si="8"/>
        <v>9267271.2</v>
      </c>
      <c r="AD55" s="69">
        <f t="shared" si="9"/>
        <v>9267271.2</v>
      </c>
      <c r="AE55" s="69">
        <f t="shared" si="10"/>
        <v>0</v>
      </c>
      <c r="AF55" s="69">
        <f t="shared" si="11"/>
        <v>0</v>
      </c>
      <c r="AG55" s="69"/>
      <c r="AH55" s="68">
        <f t="shared" si="12"/>
        <v>0</v>
      </c>
      <c r="AI55" s="69">
        <f t="shared" si="13"/>
        <v>0</v>
      </c>
      <c r="AJ55" s="69">
        <f t="shared" si="15"/>
        <v>0</v>
      </c>
      <c r="AK55" s="69">
        <f t="shared" si="16"/>
        <v>0</v>
      </c>
      <c r="AL55" s="69">
        <f t="shared" si="23"/>
        <v>0</v>
      </c>
      <c r="AM55" s="69">
        <f t="shared" si="24"/>
        <v>0</v>
      </c>
      <c r="AN55" s="68">
        <f t="shared" si="14"/>
        <v>9267271.2</v>
      </c>
    </row>
    <row r="56" spans="1:40" ht="25.5">
      <c r="A56" s="6"/>
      <c r="B56" s="11" t="s">
        <v>96</v>
      </c>
      <c r="C56" s="12" t="s">
        <v>23</v>
      </c>
      <c r="D56" s="22" t="s">
        <v>97</v>
      </c>
      <c r="E56" s="30">
        <v>810164.55</v>
      </c>
      <c r="F56" s="30">
        <v>810164.55</v>
      </c>
      <c r="G56" s="13">
        <v>0</v>
      </c>
      <c r="H56" s="13">
        <v>0</v>
      </c>
      <c r="I56" s="13">
        <v>0</v>
      </c>
      <c r="J56" s="30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30">
        <f t="shared" si="25"/>
        <v>810164.55</v>
      </c>
      <c r="Q56" s="39"/>
      <c r="R56" s="40"/>
      <c r="S56" s="40"/>
      <c r="T56" s="40"/>
      <c r="U56" s="40"/>
      <c r="V56" s="39"/>
      <c r="W56" s="40"/>
      <c r="X56" s="40"/>
      <c r="Y56" s="40"/>
      <c r="Z56" s="40"/>
      <c r="AA56" s="40"/>
      <c r="AB56" s="39">
        <f t="shared" si="4"/>
        <v>0</v>
      </c>
      <c r="AC56" s="68">
        <f t="shared" si="8"/>
        <v>810164.55</v>
      </c>
      <c r="AD56" s="69">
        <f t="shared" si="9"/>
        <v>810164.55</v>
      </c>
      <c r="AE56" s="69">
        <f t="shared" si="10"/>
        <v>0</v>
      </c>
      <c r="AF56" s="69">
        <f t="shared" si="11"/>
        <v>0</v>
      </c>
      <c r="AG56" s="69"/>
      <c r="AH56" s="68">
        <f t="shared" si="12"/>
        <v>0</v>
      </c>
      <c r="AI56" s="69">
        <f t="shared" si="13"/>
        <v>0</v>
      </c>
      <c r="AJ56" s="69">
        <f t="shared" si="15"/>
        <v>0</v>
      </c>
      <c r="AK56" s="69">
        <f t="shared" si="16"/>
        <v>0</v>
      </c>
      <c r="AL56" s="69">
        <f t="shared" si="23"/>
        <v>0</v>
      </c>
      <c r="AM56" s="69">
        <f t="shared" si="24"/>
        <v>0</v>
      </c>
      <c r="AN56" s="68">
        <f t="shared" si="14"/>
        <v>810164.55</v>
      </c>
    </row>
    <row r="57" spans="1:40" ht="51">
      <c r="A57" s="6"/>
      <c r="B57" s="11" t="s">
        <v>98</v>
      </c>
      <c r="C57" s="12" t="s">
        <v>26</v>
      </c>
      <c r="D57" s="22" t="s">
        <v>99</v>
      </c>
      <c r="E57" s="30">
        <v>3520442</v>
      </c>
      <c r="F57" s="13">
        <v>3520442</v>
      </c>
      <c r="G57" s="13">
        <v>3396590</v>
      </c>
      <c r="H57" s="13">
        <v>71130</v>
      </c>
      <c r="I57" s="13">
        <v>0</v>
      </c>
      <c r="J57" s="30">
        <v>48800</v>
      </c>
      <c r="K57" s="13">
        <v>48800</v>
      </c>
      <c r="L57" s="13">
        <v>12000</v>
      </c>
      <c r="M57" s="13">
        <v>0</v>
      </c>
      <c r="N57" s="13">
        <v>0</v>
      </c>
      <c r="O57" s="13">
        <v>0</v>
      </c>
      <c r="P57" s="30">
        <f t="shared" si="25"/>
        <v>3569242</v>
      </c>
      <c r="Q57" s="39"/>
      <c r="R57" s="40"/>
      <c r="S57" s="40"/>
      <c r="T57" s="40"/>
      <c r="U57" s="40"/>
      <c r="V57" s="39">
        <v>330000</v>
      </c>
      <c r="W57" s="40"/>
      <c r="X57" s="40"/>
      <c r="Y57" s="40"/>
      <c r="Z57" s="40">
        <v>330000</v>
      </c>
      <c r="AA57" s="40">
        <v>330000</v>
      </c>
      <c r="AB57" s="39">
        <f t="shared" si="4"/>
        <v>330000</v>
      </c>
      <c r="AC57" s="68">
        <f t="shared" si="8"/>
        <v>3520442</v>
      </c>
      <c r="AD57" s="69">
        <f t="shared" si="9"/>
        <v>3520442</v>
      </c>
      <c r="AE57" s="69">
        <f t="shared" si="10"/>
        <v>3396590</v>
      </c>
      <c r="AF57" s="69">
        <f t="shared" si="11"/>
        <v>71130</v>
      </c>
      <c r="AG57" s="69"/>
      <c r="AH57" s="68">
        <f t="shared" si="12"/>
        <v>378800</v>
      </c>
      <c r="AI57" s="69">
        <f t="shared" si="13"/>
        <v>48800</v>
      </c>
      <c r="AJ57" s="69">
        <f t="shared" si="15"/>
        <v>12000</v>
      </c>
      <c r="AK57" s="69">
        <f t="shared" si="16"/>
        <v>0</v>
      </c>
      <c r="AL57" s="69">
        <f t="shared" si="23"/>
        <v>330000</v>
      </c>
      <c r="AM57" s="69">
        <f t="shared" si="24"/>
        <v>330000</v>
      </c>
      <c r="AN57" s="68">
        <f t="shared" si="14"/>
        <v>3899242</v>
      </c>
    </row>
    <row r="58" spans="1:40" ht="25.5">
      <c r="A58" s="6"/>
      <c r="B58" s="11" t="s">
        <v>100</v>
      </c>
      <c r="C58" s="12" t="s">
        <v>77</v>
      </c>
      <c r="D58" s="22" t="s">
        <v>101</v>
      </c>
      <c r="E58" s="30">
        <v>250478</v>
      </c>
      <c r="F58" s="13">
        <v>250478</v>
      </c>
      <c r="G58" s="13">
        <v>234886</v>
      </c>
      <c r="H58" s="13">
        <v>6292</v>
      </c>
      <c r="I58" s="13">
        <v>0</v>
      </c>
      <c r="J58" s="30">
        <v>46000</v>
      </c>
      <c r="K58" s="13">
        <v>46000</v>
      </c>
      <c r="L58" s="13">
        <v>0</v>
      </c>
      <c r="M58" s="13">
        <v>41300</v>
      </c>
      <c r="N58" s="13">
        <v>0</v>
      </c>
      <c r="O58" s="13">
        <v>0</v>
      </c>
      <c r="P58" s="30">
        <f t="shared" si="25"/>
        <v>296478</v>
      </c>
      <c r="Q58" s="39"/>
      <c r="R58" s="40"/>
      <c r="S58" s="40"/>
      <c r="T58" s="40"/>
      <c r="U58" s="40"/>
      <c r="V58" s="39"/>
      <c r="W58" s="40"/>
      <c r="X58" s="40"/>
      <c r="Y58" s="40"/>
      <c r="Z58" s="40"/>
      <c r="AA58" s="40"/>
      <c r="AB58" s="39">
        <f t="shared" si="4"/>
        <v>0</v>
      </c>
      <c r="AC58" s="68">
        <f t="shared" si="8"/>
        <v>250478</v>
      </c>
      <c r="AD58" s="69">
        <f t="shared" si="9"/>
        <v>250478</v>
      </c>
      <c r="AE58" s="69">
        <f t="shared" si="10"/>
        <v>234886</v>
      </c>
      <c r="AF58" s="69">
        <f t="shared" si="11"/>
        <v>6292</v>
      </c>
      <c r="AG58" s="69"/>
      <c r="AH58" s="68">
        <f t="shared" si="12"/>
        <v>46000</v>
      </c>
      <c r="AI58" s="69">
        <f t="shared" si="13"/>
        <v>46000</v>
      </c>
      <c r="AJ58" s="69">
        <f t="shared" si="15"/>
        <v>0</v>
      </c>
      <c r="AK58" s="69">
        <f t="shared" si="16"/>
        <v>41300</v>
      </c>
      <c r="AL58" s="69">
        <f t="shared" si="23"/>
        <v>0</v>
      </c>
      <c r="AM58" s="69">
        <f t="shared" si="24"/>
        <v>0</v>
      </c>
      <c r="AN58" s="68">
        <f t="shared" si="14"/>
        <v>296478</v>
      </c>
    </row>
    <row r="59" spans="1:40" ht="25.5">
      <c r="A59" s="6"/>
      <c r="B59" s="11" t="s">
        <v>102</v>
      </c>
      <c r="C59" s="12" t="s">
        <v>77</v>
      </c>
      <c r="D59" s="22" t="s">
        <v>103</v>
      </c>
      <c r="E59" s="30">
        <v>20000</v>
      </c>
      <c r="F59" s="13">
        <v>20000</v>
      </c>
      <c r="G59" s="13">
        <v>0</v>
      </c>
      <c r="H59" s="13">
        <v>0</v>
      </c>
      <c r="I59" s="13">
        <v>0</v>
      </c>
      <c r="J59" s="30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30">
        <f t="shared" si="25"/>
        <v>20000</v>
      </c>
      <c r="Q59" s="39"/>
      <c r="R59" s="40"/>
      <c r="S59" s="40"/>
      <c r="T59" s="40"/>
      <c r="U59" s="40"/>
      <c r="V59" s="39"/>
      <c r="W59" s="40"/>
      <c r="X59" s="40"/>
      <c r="Y59" s="40"/>
      <c r="Z59" s="40"/>
      <c r="AA59" s="40"/>
      <c r="AB59" s="39">
        <f t="shared" si="4"/>
        <v>0</v>
      </c>
      <c r="AC59" s="68">
        <f t="shared" si="8"/>
        <v>20000</v>
      </c>
      <c r="AD59" s="69">
        <f t="shared" si="9"/>
        <v>20000</v>
      </c>
      <c r="AE59" s="69">
        <f t="shared" si="10"/>
        <v>0</v>
      </c>
      <c r="AF59" s="69">
        <f t="shared" si="11"/>
        <v>0</v>
      </c>
      <c r="AG59" s="69"/>
      <c r="AH59" s="68">
        <f t="shared" si="12"/>
        <v>0</v>
      </c>
      <c r="AI59" s="69">
        <f t="shared" si="13"/>
        <v>0</v>
      </c>
      <c r="AJ59" s="69">
        <f t="shared" si="15"/>
        <v>0</v>
      </c>
      <c r="AK59" s="69">
        <f t="shared" si="16"/>
        <v>0</v>
      </c>
      <c r="AL59" s="69">
        <f t="shared" si="23"/>
        <v>0</v>
      </c>
      <c r="AM59" s="69">
        <f t="shared" si="24"/>
        <v>0</v>
      </c>
      <c r="AN59" s="68">
        <f t="shared" si="14"/>
        <v>20000</v>
      </c>
    </row>
    <row r="60" spans="1:40" ht="25.5">
      <c r="A60" s="6"/>
      <c r="B60" s="11" t="s">
        <v>199</v>
      </c>
      <c r="C60" s="12" t="s">
        <v>77</v>
      </c>
      <c r="D60" s="22" t="s">
        <v>200</v>
      </c>
      <c r="E60" s="30">
        <v>25000</v>
      </c>
      <c r="F60" s="13">
        <v>25000</v>
      </c>
      <c r="G60" s="13">
        <v>0</v>
      </c>
      <c r="H60" s="13">
        <v>0</v>
      </c>
      <c r="I60" s="13">
        <v>0</v>
      </c>
      <c r="J60" s="30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30">
        <f t="shared" si="25"/>
        <v>25000</v>
      </c>
      <c r="Q60" s="39"/>
      <c r="R60" s="40"/>
      <c r="S60" s="40"/>
      <c r="T60" s="40"/>
      <c r="U60" s="40"/>
      <c r="V60" s="39"/>
      <c r="W60" s="40"/>
      <c r="X60" s="40"/>
      <c r="Y60" s="40"/>
      <c r="Z60" s="40"/>
      <c r="AA60" s="40"/>
      <c r="AB60" s="39">
        <f t="shared" si="4"/>
        <v>0</v>
      </c>
      <c r="AC60" s="68">
        <f t="shared" si="8"/>
        <v>25000</v>
      </c>
      <c r="AD60" s="69">
        <f t="shared" si="9"/>
        <v>25000</v>
      </c>
      <c r="AE60" s="69">
        <f t="shared" si="10"/>
        <v>0</v>
      </c>
      <c r="AF60" s="69">
        <f t="shared" si="11"/>
        <v>0</v>
      </c>
      <c r="AG60" s="69"/>
      <c r="AH60" s="68">
        <f t="shared" si="12"/>
        <v>0</v>
      </c>
      <c r="AI60" s="69">
        <f t="shared" si="13"/>
        <v>0</v>
      </c>
      <c r="AJ60" s="69">
        <f t="shared" si="15"/>
        <v>0</v>
      </c>
      <c r="AK60" s="69">
        <f t="shared" si="16"/>
        <v>0</v>
      </c>
      <c r="AL60" s="69">
        <f t="shared" si="23"/>
        <v>0</v>
      </c>
      <c r="AM60" s="69">
        <f t="shared" si="24"/>
        <v>0</v>
      </c>
      <c r="AN60" s="68">
        <f t="shared" si="14"/>
        <v>25000</v>
      </c>
    </row>
    <row r="61" spans="1:40" ht="63.75">
      <c r="A61" s="6"/>
      <c r="B61" s="11" t="s">
        <v>104</v>
      </c>
      <c r="C61" s="12" t="s">
        <v>77</v>
      </c>
      <c r="D61" s="22" t="s">
        <v>105</v>
      </c>
      <c r="E61" s="30">
        <v>390000</v>
      </c>
      <c r="F61" s="13">
        <v>390000</v>
      </c>
      <c r="G61" s="13">
        <v>0</v>
      </c>
      <c r="H61" s="13">
        <v>0</v>
      </c>
      <c r="I61" s="13">
        <v>0</v>
      </c>
      <c r="J61" s="30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30">
        <f t="shared" si="25"/>
        <v>390000</v>
      </c>
      <c r="Q61" s="39"/>
      <c r="R61" s="40"/>
      <c r="S61" s="40"/>
      <c r="T61" s="40"/>
      <c r="U61" s="40"/>
      <c r="V61" s="39"/>
      <c r="W61" s="40"/>
      <c r="X61" s="40"/>
      <c r="Y61" s="40"/>
      <c r="Z61" s="40"/>
      <c r="AA61" s="40"/>
      <c r="AB61" s="39">
        <f t="shared" si="4"/>
        <v>0</v>
      </c>
      <c r="AC61" s="68">
        <f t="shared" si="8"/>
        <v>390000</v>
      </c>
      <c r="AD61" s="69">
        <f t="shared" si="9"/>
        <v>390000</v>
      </c>
      <c r="AE61" s="69">
        <f t="shared" si="10"/>
        <v>0</v>
      </c>
      <c r="AF61" s="69">
        <f t="shared" si="11"/>
        <v>0</v>
      </c>
      <c r="AG61" s="69"/>
      <c r="AH61" s="68">
        <f t="shared" si="12"/>
        <v>0</v>
      </c>
      <c r="AI61" s="69">
        <f t="shared" si="13"/>
        <v>0</v>
      </c>
      <c r="AJ61" s="69">
        <f t="shared" si="15"/>
        <v>0</v>
      </c>
      <c r="AK61" s="69">
        <f t="shared" si="16"/>
        <v>0</v>
      </c>
      <c r="AL61" s="69">
        <f t="shared" si="23"/>
        <v>0</v>
      </c>
      <c r="AM61" s="69">
        <f t="shared" si="24"/>
        <v>0</v>
      </c>
      <c r="AN61" s="68">
        <f t="shared" si="14"/>
        <v>390000</v>
      </c>
    </row>
    <row r="62" spans="1:40" ht="63.75">
      <c r="A62" s="6"/>
      <c r="B62" s="11" t="s">
        <v>106</v>
      </c>
      <c r="C62" s="12" t="s">
        <v>23</v>
      </c>
      <c r="D62" s="22" t="s">
        <v>107</v>
      </c>
      <c r="E62" s="30">
        <v>267534</v>
      </c>
      <c r="F62" s="13">
        <v>267534</v>
      </c>
      <c r="G62" s="13">
        <v>0</v>
      </c>
      <c r="H62" s="13">
        <v>0</v>
      </c>
      <c r="I62" s="13">
        <v>0</v>
      </c>
      <c r="J62" s="30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30">
        <f t="shared" si="25"/>
        <v>267534</v>
      </c>
      <c r="Q62" s="39"/>
      <c r="R62" s="40"/>
      <c r="S62" s="40"/>
      <c r="T62" s="40"/>
      <c r="U62" s="40"/>
      <c r="V62" s="39"/>
      <c r="W62" s="40"/>
      <c r="X62" s="40"/>
      <c r="Y62" s="40"/>
      <c r="Z62" s="40"/>
      <c r="AA62" s="40"/>
      <c r="AB62" s="39">
        <f t="shared" si="4"/>
        <v>0</v>
      </c>
      <c r="AC62" s="68">
        <f t="shared" si="8"/>
        <v>267534</v>
      </c>
      <c r="AD62" s="69">
        <f t="shared" si="9"/>
        <v>267534</v>
      </c>
      <c r="AE62" s="69">
        <f t="shared" si="10"/>
        <v>0</v>
      </c>
      <c r="AF62" s="69">
        <f t="shared" si="11"/>
        <v>0</v>
      </c>
      <c r="AG62" s="69"/>
      <c r="AH62" s="68">
        <f t="shared" si="12"/>
        <v>0</v>
      </c>
      <c r="AI62" s="69">
        <f t="shared" si="13"/>
        <v>0</v>
      </c>
      <c r="AJ62" s="69">
        <f t="shared" si="15"/>
        <v>0</v>
      </c>
      <c r="AK62" s="69">
        <f t="shared" si="16"/>
        <v>0</v>
      </c>
      <c r="AL62" s="69">
        <f t="shared" si="23"/>
        <v>0</v>
      </c>
      <c r="AM62" s="69">
        <f t="shared" si="24"/>
        <v>0</v>
      </c>
      <c r="AN62" s="68">
        <f t="shared" si="14"/>
        <v>267534</v>
      </c>
    </row>
    <row r="63" spans="1:40" ht="38.25">
      <c r="A63" s="6"/>
      <c r="B63" s="11" t="s">
        <v>108</v>
      </c>
      <c r="C63" s="12" t="s">
        <v>54</v>
      </c>
      <c r="D63" s="22" t="s">
        <v>109</v>
      </c>
      <c r="E63" s="30">
        <v>234900</v>
      </c>
      <c r="F63" s="13">
        <v>234900</v>
      </c>
      <c r="G63" s="13">
        <v>0</v>
      </c>
      <c r="H63" s="13">
        <v>0</v>
      </c>
      <c r="I63" s="13">
        <v>0</v>
      </c>
      <c r="J63" s="30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30">
        <f t="shared" si="25"/>
        <v>234900</v>
      </c>
      <c r="Q63" s="39"/>
      <c r="R63" s="40"/>
      <c r="S63" s="40"/>
      <c r="T63" s="40"/>
      <c r="U63" s="40"/>
      <c r="V63" s="39"/>
      <c r="W63" s="40"/>
      <c r="X63" s="40"/>
      <c r="Y63" s="40"/>
      <c r="Z63" s="40"/>
      <c r="AA63" s="40"/>
      <c r="AB63" s="39">
        <f t="shared" si="4"/>
        <v>0</v>
      </c>
      <c r="AC63" s="68">
        <f t="shared" si="8"/>
        <v>234900</v>
      </c>
      <c r="AD63" s="69">
        <f t="shared" si="9"/>
        <v>234900</v>
      </c>
      <c r="AE63" s="69">
        <f t="shared" si="10"/>
        <v>0</v>
      </c>
      <c r="AF63" s="69">
        <f t="shared" si="11"/>
        <v>0</v>
      </c>
      <c r="AG63" s="69"/>
      <c r="AH63" s="68">
        <f t="shared" si="12"/>
        <v>0</v>
      </c>
      <c r="AI63" s="69">
        <f t="shared" si="13"/>
        <v>0</v>
      </c>
      <c r="AJ63" s="69">
        <f t="shared" si="15"/>
        <v>0</v>
      </c>
      <c r="AK63" s="69">
        <f t="shared" si="16"/>
        <v>0</v>
      </c>
      <c r="AL63" s="69">
        <f t="shared" si="23"/>
        <v>0</v>
      </c>
      <c r="AM63" s="69">
        <f t="shared" si="24"/>
        <v>0</v>
      </c>
      <c r="AN63" s="68">
        <f t="shared" si="14"/>
        <v>234900</v>
      </c>
    </row>
    <row r="64" spans="1:40" ht="12.75">
      <c r="A64" s="6"/>
      <c r="B64" s="11" t="s">
        <v>110</v>
      </c>
      <c r="C64" s="12" t="s">
        <v>31</v>
      </c>
      <c r="D64" s="22" t="s">
        <v>111</v>
      </c>
      <c r="E64" s="30">
        <v>200000</v>
      </c>
      <c r="F64" s="13">
        <v>200000</v>
      </c>
      <c r="G64" s="13">
        <v>0</v>
      </c>
      <c r="H64" s="13">
        <v>0</v>
      </c>
      <c r="I64" s="13">
        <v>0</v>
      </c>
      <c r="J64" s="30">
        <v>20000</v>
      </c>
      <c r="K64" s="13">
        <v>20000</v>
      </c>
      <c r="L64" s="13">
        <v>0</v>
      </c>
      <c r="M64" s="13">
        <v>0</v>
      </c>
      <c r="N64" s="13">
        <v>0</v>
      </c>
      <c r="O64" s="13">
        <v>0</v>
      </c>
      <c r="P64" s="30">
        <f t="shared" si="25"/>
        <v>220000</v>
      </c>
      <c r="Q64" s="39"/>
      <c r="R64" s="40"/>
      <c r="S64" s="40"/>
      <c r="T64" s="40"/>
      <c r="U64" s="40"/>
      <c r="V64" s="39"/>
      <c r="W64" s="40"/>
      <c r="X64" s="40"/>
      <c r="Y64" s="40"/>
      <c r="Z64" s="40"/>
      <c r="AA64" s="40"/>
      <c r="AB64" s="39">
        <f t="shared" si="4"/>
        <v>0</v>
      </c>
      <c r="AC64" s="68">
        <f t="shared" si="8"/>
        <v>200000</v>
      </c>
      <c r="AD64" s="69">
        <f t="shared" si="9"/>
        <v>200000</v>
      </c>
      <c r="AE64" s="69">
        <f t="shared" si="10"/>
        <v>0</v>
      </c>
      <c r="AF64" s="69">
        <f t="shared" si="11"/>
        <v>0</v>
      </c>
      <c r="AG64" s="69"/>
      <c r="AH64" s="68">
        <f t="shared" si="12"/>
        <v>20000</v>
      </c>
      <c r="AI64" s="69">
        <f t="shared" si="13"/>
        <v>20000</v>
      </c>
      <c r="AJ64" s="69">
        <f t="shared" si="15"/>
        <v>0</v>
      </c>
      <c r="AK64" s="69">
        <f t="shared" si="16"/>
        <v>0</v>
      </c>
      <c r="AL64" s="69">
        <f t="shared" si="23"/>
        <v>0</v>
      </c>
      <c r="AM64" s="69">
        <f t="shared" si="24"/>
        <v>0</v>
      </c>
      <c r="AN64" s="68">
        <f t="shared" si="14"/>
        <v>220000</v>
      </c>
    </row>
    <row r="65" spans="1:40" s="42" customFormat="1" ht="12.75">
      <c r="A65" s="7"/>
      <c r="B65" s="8" t="s">
        <v>112</v>
      </c>
      <c r="C65" s="9"/>
      <c r="D65" s="21" t="s">
        <v>113</v>
      </c>
      <c r="E65" s="14">
        <f>SUM(E66:E70)</f>
        <v>8428642</v>
      </c>
      <c r="F65" s="14">
        <f aca="true" t="shared" si="26" ref="F65:O65">SUM(F66:F70)</f>
        <v>8428642</v>
      </c>
      <c r="G65" s="14">
        <f t="shared" si="26"/>
        <v>7625901</v>
      </c>
      <c r="H65" s="14">
        <f t="shared" si="26"/>
        <v>473180</v>
      </c>
      <c r="I65" s="14">
        <f t="shared" si="26"/>
        <v>0</v>
      </c>
      <c r="J65" s="14">
        <f t="shared" si="26"/>
        <v>248665</v>
      </c>
      <c r="K65" s="14">
        <f t="shared" si="26"/>
        <v>210666</v>
      </c>
      <c r="L65" s="14">
        <f t="shared" si="26"/>
        <v>49100</v>
      </c>
      <c r="M65" s="14">
        <f t="shared" si="26"/>
        <v>124171</v>
      </c>
      <c r="N65" s="14">
        <f t="shared" si="26"/>
        <v>37999</v>
      </c>
      <c r="O65" s="14">
        <f t="shared" si="26"/>
        <v>0</v>
      </c>
      <c r="P65" s="14">
        <f t="shared" si="25"/>
        <v>8677307</v>
      </c>
      <c r="Q65" s="39">
        <f>SUM(Q66:Q70)</f>
        <v>242262</v>
      </c>
      <c r="R65" s="39">
        <f aca="true" t="shared" si="27" ref="R65:AA65">SUM(R66:R70)</f>
        <v>242262</v>
      </c>
      <c r="S65" s="39">
        <f t="shared" si="27"/>
        <v>57000</v>
      </c>
      <c r="T65" s="39">
        <f t="shared" si="27"/>
        <v>0</v>
      </c>
      <c r="U65" s="39">
        <f t="shared" si="27"/>
        <v>0</v>
      </c>
      <c r="V65" s="39">
        <f t="shared" si="27"/>
        <v>199516</v>
      </c>
      <c r="W65" s="39">
        <f t="shared" si="27"/>
        <v>0</v>
      </c>
      <c r="X65" s="39">
        <f t="shared" si="27"/>
        <v>0</v>
      </c>
      <c r="Y65" s="39">
        <f t="shared" si="27"/>
        <v>0</v>
      </c>
      <c r="Z65" s="39">
        <f t="shared" si="27"/>
        <v>199516</v>
      </c>
      <c r="AA65" s="39">
        <f t="shared" si="27"/>
        <v>229516</v>
      </c>
      <c r="AB65" s="39">
        <f t="shared" si="4"/>
        <v>441778</v>
      </c>
      <c r="AC65" s="67">
        <f>SUM(AC66:AC70)</f>
        <v>8670904</v>
      </c>
      <c r="AD65" s="67">
        <f aca="true" t="shared" si="28" ref="AD65:AM65">SUM(AD66:AD70)</f>
        <v>8670904</v>
      </c>
      <c r="AE65" s="67">
        <f t="shared" si="28"/>
        <v>7682901</v>
      </c>
      <c r="AF65" s="67">
        <f t="shared" si="28"/>
        <v>473180</v>
      </c>
      <c r="AG65" s="67">
        <f t="shared" si="28"/>
        <v>0</v>
      </c>
      <c r="AH65" s="67">
        <f t="shared" si="28"/>
        <v>448181</v>
      </c>
      <c r="AI65" s="67">
        <f t="shared" si="28"/>
        <v>210666</v>
      </c>
      <c r="AJ65" s="67">
        <f t="shared" si="28"/>
        <v>49100</v>
      </c>
      <c r="AK65" s="67">
        <f t="shared" si="28"/>
        <v>124171</v>
      </c>
      <c r="AL65" s="67">
        <f t="shared" si="28"/>
        <v>237515</v>
      </c>
      <c r="AM65" s="67">
        <f t="shared" si="28"/>
        <v>229516</v>
      </c>
      <c r="AN65" s="67">
        <f>AH65+AC65</f>
        <v>9119085</v>
      </c>
    </row>
    <row r="66" spans="1:40" ht="12.75">
      <c r="A66" s="6"/>
      <c r="B66" s="11" t="s">
        <v>115</v>
      </c>
      <c r="C66" s="12" t="s">
        <v>114</v>
      </c>
      <c r="D66" s="22" t="s">
        <v>116</v>
      </c>
      <c r="E66" s="30">
        <v>1037750</v>
      </c>
      <c r="F66" s="30">
        <v>1037750</v>
      </c>
      <c r="G66" s="13">
        <v>962458</v>
      </c>
      <c r="H66" s="13">
        <v>46292</v>
      </c>
      <c r="I66" s="13">
        <v>0</v>
      </c>
      <c r="J66" s="30">
        <v>30000</v>
      </c>
      <c r="K66" s="13">
        <v>0</v>
      </c>
      <c r="L66" s="13">
        <v>0</v>
      </c>
      <c r="M66" s="13">
        <v>0</v>
      </c>
      <c r="N66" s="13">
        <v>30000</v>
      </c>
      <c r="O66" s="13">
        <v>0</v>
      </c>
      <c r="P66" s="30">
        <f t="shared" si="25"/>
        <v>1067750</v>
      </c>
      <c r="Q66" s="40">
        <v>23000</v>
      </c>
      <c r="R66" s="40">
        <v>23000</v>
      </c>
      <c r="S66" s="40">
        <v>23000</v>
      </c>
      <c r="T66" s="40"/>
      <c r="U66" s="40"/>
      <c r="V66" s="39"/>
      <c r="W66" s="40"/>
      <c r="X66" s="40"/>
      <c r="Y66" s="40"/>
      <c r="Z66" s="40"/>
      <c r="AA66" s="40">
        <v>30000</v>
      </c>
      <c r="AB66" s="39">
        <f t="shared" si="4"/>
        <v>23000</v>
      </c>
      <c r="AC66" s="68">
        <f t="shared" si="8"/>
        <v>1060750</v>
      </c>
      <c r="AD66" s="69">
        <f t="shared" si="9"/>
        <v>1060750</v>
      </c>
      <c r="AE66" s="69">
        <f t="shared" si="10"/>
        <v>985458</v>
      </c>
      <c r="AF66" s="69">
        <f t="shared" si="11"/>
        <v>46292</v>
      </c>
      <c r="AG66" s="69"/>
      <c r="AH66" s="68">
        <f t="shared" si="12"/>
        <v>30000</v>
      </c>
      <c r="AI66" s="69">
        <f t="shared" si="13"/>
        <v>0</v>
      </c>
      <c r="AJ66" s="69">
        <f t="shared" si="15"/>
        <v>0</v>
      </c>
      <c r="AK66" s="69">
        <f t="shared" si="16"/>
        <v>0</v>
      </c>
      <c r="AL66" s="69">
        <f>AG66+N66</f>
        <v>30000</v>
      </c>
      <c r="AM66" s="69">
        <f>AH66+O66</f>
        <v>30000</v>
      </c>
      <c r="AN66" s="68">
        <f t="shared" si="14"/>
        <v>1090750</v>
      </c>
    </row>
    <row r="67" spans="1:40" ht="12.75">
      <c r="A67" s="6"/>
      <c r="B67" s="11" t="s">
        <v>117</v>
      </c>
      <c r="C67" s="12" t="s">
        <v>114</v>
      </c>
      <c r="D67" s="22" t="s">
        <v>118</v>
      </c>
      <c r="E67" s="30">
        <v>317867</v>
      </c>
      <c r="F67" s="13">
        <v>317867</v>
      </c>
      <c r="G67" s="13">
        <v>216588</v>
      </c>
      <c r="H67" s="13">
        <v>89279</v>
      </c>
      <c r="I67" s="13">
        <v>0</v>
      </c>
      <c r="J67" s="30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30">
        <f t="shared" si="25"/>
        <v>317867</v>
      </c>
      <c r="Q67" s="40">
        <v>12000</v>
      </c>
      <c r="R67" s="40">
        <v>12000</v>
      </c>
      <c r="S67" s="40">
        <v>6000</v>
      </c>
      <c r="T67" s="40"/>
      <c r="U67" s="40"/>
      <c r="V67" s="39"/>
      <c r="W67" s="40"/>
      <c r="X67" s="40"/>
      <c r="Y67" s="40"/>
      <c r="Z67" s="40"/>
      <c r="AA67" s="40"/>
      <c r="AB67" s="39">
        <f t="shared" si="4"/>
        <v>12000</v>
      </c>
      <c r="AC67" s="68">
        <f t="shared" si="8"/>
        <v>329867</v>
      </c>
      <c r="AD67" s="69">
        <f t="shared" si="9"/>
        <v>329867</v>
      </c>
      <c r="AE67" s="69">
        <f t="shared" si="10"/>
        <v>222588</v>
      </c>
      <c r="AF67" s="69">
        <f t="shared" si="11"/>
        <v>89279</v>
      </c>
      <c r="AG67" s="69"/>
      <c r="AH67" s="68">
        <f t="shared" si="12"/>
        <v>0</v>
      </c>
      <c r="AI67" s="69">
        <f t="shared" si="13"/>
        <v>0</v>
      </c>
      <c r="AJ67" s="69">
        <f t="shared" si="15"/>
        <v>0</v>
      </c>
      <c r="AK67" s="69">
        <f t="shared" si="16"/>
        <v>0</v>
      </c>
      <c r="AL67" s="69">
        <f>AG67+N67</f>
        <v>0</v>
      </c>
      <c r="AM67" s="69">
        <f>AA67+O67</f>
        <v>0</v>
      </c>
      <c r="AN67" s="68">
        <f t="shared" si="14"/>
        <v>329867</v>
      </c>
    </row>
    <row r="68" spans="1:40" ht="25.5">
      <c r="A68" s="6"/>
      <c r="B68" s="11" t="s">
        <v>120</v>
      </c>
      <c r="C68" s="12" t="s">
        <v>119</v>
      </c>
      <c r="D68" s="22" t="s">
        <v>121</v>
      </c>
      <c r="E68" s="30">
        <v>2499355</v>
      </c>
      <c r="F68" s="30">
        <v>2499355</v>
      </c>
      <c r="G68" s="13">
        <v>1932156</v>
      </c>
      <c r="H68" s="13">
        <v>310228</v>
      </c>
      <c r="I68" s="13">
        <v>0</v>
      </c>
      <c r="J68" s="30">
        <v>9565</v>
      </c>
      <c r="K68" s="13">
        <v>1566</v>
      </c>
      <c r="L68" s="13">
        <v>0</v>
      </c>
      <c r="M68" s="13">
        <v>0</v>
      </c>
      <c r="N68" s="13">
        <v>7999</v>
      </c>
      <c r="O68" s="13">
        <v>0</v>
      </c>
      <c r="P68" s="30">
        <f t="shared" si="25"/>
        <v>2508920</v>
      </c>
      <c r="Q68" s="40">
        <v>194392</v>
      </c>
      <c r="R68" s="40">
        <v>194392</v>
      </c>
      <c r="S68" s="40">
        <v>28000</v>
      </c>
      <c r="T68" s="40"/>
      <c r="U68" s="40"/>
      <c r="V68" s="39">
        <v>199516</v>
      </c>
      <c r="W68" s="40"/>
      <c r="X68" s="40"/>
      <c r="Y68" s="40"/>
      <c r="Z68" s="40">
        <v>199516</v>
      </c>
      <c r="AA68" s="40">
        <v>199516</v>
      </c>
      <c r="AB68" s="39">
        <f t="shared" si="4"/>
        <v>393908</v>
      </c>
      <c r="AC68" s="68">
        <f t="shared" si="8"/>
        <v>2693747</v>
      </c>
      <c r="AD68" s="69">
        <f t="shared" si="9"/>
        <v>2693747</v>
      </c>
      <c r="AE68" s="69">
        <f t="shared" si="10"/>
        <v>1960156</v>
      </c>
      <c r="AF68" s="69">
        <f t="shared" si="11"/>
        <v>310228</v>
      </c>
      <c r="AG68" s="69"/>
      <c r="AH68" s="68">
        <f t="shared" si="12"/>
        <v>209081</v>
      </c>
      <c r="AI68" s="69">
        <f t="shared" si="13"/>
        <v>1566</v>
      </c>
      <c r="AJ68" s="69">
        <f t="shared" si="15"/>
        <v>0</v>
      </c>
      <c r="AK68" s="69">
        <f t="shared" si="16"/>
        <v>0</v>
      </c>
      <c r="AL68" s="69">
        <f>Z68+N68</f>
        <v>207515</v>
      </c>
      <c r="AM68" s="69">
        <f>AA68+O68</f>
        <v>199516</v>
      </c>
      <c r="AN68" s="68">
        <f t="shared" si="14"/>
        <v>2902828</v>
      </c>
    </row>
    <row r="69" spans="1:40" ht="12.75">
      <c r="A69" s="6"/>
      <c r="B69" s="11" t="s">
        <v>122</v>
      </c>
      <c r="C69" s="12" t="s">
        <v>30</v>
      </c>
      <c r="D69" s="22" t="s">
        <v>123</v>
      </c>
      <c r="E69" s="30">
        <v>4091077</v>
      </c>
      <c r="F69" s="13">
        <v>4091077</v>
      </c>
      <c r="G69" s="13">
        <v>4046206</v>
      </c>
      <c r="H69" s="13">
        <v>27381</v>
      </c>
      <c r="I69" s="13">
        <v>0</v>
      </c>
      <c r="J69" s="30">
        <v>209100</v>
      </c>
      <c r="K69" s="13">
        <v>209100</v>
      </c>
      <c r="L69" s="13">
        <v>49100</v>
      </c>
      <c r="M69" s="13">
        <v>124171</v>
      </c>
      <c r="N69" s="13">
        <v>0</v>
      </c>
      <c r="O69" s="13">
        <v>0</v>
      </c>
      <c r="P69" s="30">
        <f t="shared" si="25"/>
        <v>4300177</v>
      </c>
      <c r="Q69" s="39"/>
      <c r="R69" s="40"/>
      <c r="S69" s="40"/>
      <c r="T69" s="40"/>
      <c r="U69" s="40"/>
      <c r="V69" s="39"/>
      <c r="W69" s="40"/>
      <c r="X69" s="40"/>
      <c r="Y69" s="40"/>
      <c r="Z69" s="40"/>
      <c r="AA69" s="40"/>
      <c r="AB69" s="39">
        <f t="shared" si="4"/>
        <v>0</v>
      </c>
      <c r="AC69" s="68">
        <f t="shared" si="8"/>
        <v>4091077</v>
      </c>
      <c r="AD69" s="69">
        <f t="shared" si="9"/>
        <v>4091077</v>
      </c>
      <c r="AE69" s="69">
        <f t="shared" si="10"/>
        <v>4046206</v>
      </c>
      <c r="AF69" s="69">
        <f t="shared" si="11"/>
        <v>27381</v>
      </c>
      <c r="AG69" s="69"/>
      <c r="AH69" s="68">
        <f t="shared" si="12"/>
        <v>209100</v>
      </c>
      <c r="AI69" s="69">
        <f t="shared" si="13"/>
        <v>209100</v>
      </c>
      <c r="AJ69" s="69">
        <f t="shared" si="15"/>
        <v>49100</v>
      </c>
      <c r="AK69" s="69">
        <f t="shared" si="16"/>
        <v>124171</v>
      </c>
      <c r="AL69" s="69">
        <f aca="true" t="shared" si="29" ref="AL69:AL85">Z69+N69</f>
        <v>0</v>
      </c>
      <c r="AM69" s="69">
        <f>AA69+O69</f>
        <v>0</v>
      </c>
      <c r="AN69" s="68">
        <f t="shared" si="14"/>
        <v>4300177</v>
      </c>
    </row>
    <row r="70" spans="1:40" ht="12.75">
      <c r="A70" s="6"/>
      <c r="B70" s="11" t="s">
        <v>125</v>
      </c>
      <c r="C70" s="12" t="s">
        <v>124</v>
      </c>
      <c r="D70" s="22" t="s">
        <v>126</v>
      </c>
      <c r="E70" s="30">
        <v>482593</v>
      </c>
      <c r="F70" s="13">
        <v>482593</v>
      </c>
      <c r="G70" s="13">
        <v>468493</v>
      </c>
      <c r="H70" s="13">
        <v>0</v>
      </c>
      <c r="I70" s="13">
        <v>0</v>
      </c>
      <c r="J70" s="30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30">
        <f t="shared" si="25"/>
        <v>482593</v>
      </c>
      <c r="Q70" s="40">
        <v>12870</v>
      </c>
      <c r="R70" s="40">
        <v>12870</v>
      </c>
      <c r="S70" s="40"/>
      <c r="T70" s="40"/>
      <c r="U70" s="40"/>
      <c r="V70" s="39"/>
      <c r="W70" s="40"/>
      <c r="X70" s="40"/>
      <c r="Y70" s="40"/>
      <c r="Z70" s="40"/>
      <c r="AA70" s="40"/>
      <c r="AB70" s="39">
        <f t="shared" si="4"/>
        <v>12870</v>
      </c>
      <c r="AC70" s="68">
        <f t="shared" si="8"/>
        <v>495463</v>
      </c>
      <c r="AD70" s="69">
        <f t="shared" si="9"/>
        <v>495463</v>
      </c>
      <c r="AE70" s="69">
        <f t="shared" si="10"/>
        <v>468493</v>
      </c>
      <c r="AF70" s="69">
        <f t="shared" si="11"/>
        <v>0</v>
      </c>
      <c r="AG70" s="69"/>
      <c r="AH70" s="68">
        <f t="shared" si="12"/>
        <v>0</v>
      </c>
      <c r="AI70" s="69">
        <f t="shared" si="13"/>
        <v>0</v>
      </c>
      <c r="AJ70" s="69">
        <f t="shared" si="15"/>
        <v>0</v>
      </c>
      <c r="AK70" s="69">
        <f t="shared" si="16"/>
        <v>0</v>
      </c>
      <c r="AL70" s="69">
        <f t="shared" si="29"/>
        <v>0</v>
      </c>
      <c r="AM70" s="69">
        <f>AA70+O70</f>
        <v>0</v>
      </c>
      <c r="AN70" s="68">
        <f t="shared" si="14"/>
        <v>495463</v>
      </c>
    </row>
    <row r="71" spans="1:40" s="42" customFormat="1" ht="12.75">
      <c r="A71" s="7"/>
      <c r="B71" s="8" t="s">
        <v>127</v>
      </c>
      <c r="C71" s="9"/>
      <c r="D71" s="21" t="s">
        <v>128</v>
      </c>
      <c r="E71" s="14">
        <f>SUM(E72:E74)</f>
        <v>998922</v>
      </c>
      <c r="F71" s="14">
        <f aca="true" t="shared" si="30" ref="F71:O71">SUM(F72:F74)</f>
        <v>998922</v>
      </c>
      <c r="G71" s="14">
        <f t="shared" si="30"/>
        <v>584886</v>
      </c>
      <c r="H71" s="14">
        <f t="shared" si="30"/>
        <v>115862</v>
      </c>
      <c r="I71" s="14">
        <f t="shared" si="30"/>
        <v>0</v>
      </c>
      <c r="J71" s="14">
        <f t="shared" si="30"/>
        <v>0</v>
      </c>
      <c r="K71" s="14">
        <f t="shared" si="30"/>
        <v>0</v>
      </c>
      <c r="L71" s="14">
        <f t="shared" si="30"/>
        <v>0</v>
      </c>
      <c r="M71" s="14">
        <f t="shared" si="30"/>
        <v>0</v>
      </c>
      <c r="N71" s="14">
        <f t="shared" si="30"/>
        <v>0</v>
      </c>
      <c r="O71" s="14">
        <f t="shared" si="30"/>
        <v>0</v>
      </c>
      <c r="P71" s="14">
        <f t="shared" si="25"/>
        <v>998922</v>
      </c>
      <c r="Q71" s="39">
        <f>SUM(Q72:Q74)</f>
        <v>352595</v>
      </c>
      <c r="R71" s="39">
        <f aca="true" t="shared" si="31" ref="R71:AA71">SUM(R72:R74)</f>
        <v>352595</v>
      </c>
      <c r="S71" s="39">
        <f t="shared" si="31"/>
        <v>274534</v>
      </c>
      <c r="T71" s="39">
        <f t="shared" si="31"/>
        <v>26200</v>
      </c>
      <c r="U71" s="39">
        <f t="shared" si="31"/>
        <v>0</v>
      </c>
      <c r="V71" s="39">
        <f t="shared" si="31"/>
        <v>0</v>
      </c>
      <c r="W71" s="39">
        <f t="shared" si="31"/>
        <v>0</v>
      </c>
      <c r="X71" s="39">
        <f t="shared" si="31"/>
        <v>0</v>
      </c>
      <c r="Y71" s="39">
        <f t="shared" si="31"/>
        <v>0</v>
      </c>
      <c r="Z71" s="39">
        <f t="shared" si="31"/>
        <v>0</v>
      </c>
      <c r="AA71" s="39">
        <f t="shared" si="31"/>
        <v>0</v>
      </c>
      <c r="AB71" s="39">
        <f t="shared" si="4"/>
        <v>352595</v>
      </c>
      <c r="AC71" s="67">
        <f>SUM(AC72:AC74)</f>
        <v>1351517</v>
      </c>
      <c r="AD71" s="67">
        <f aca="true" t="shared" si="32" ref="AD71:AM71">SUM(AD72:AD74)</f>
        <v>1351517</v>
      </c>
      <c r="AE71" s="67">
        <f t="shared" si="32"/>
        <v>859420</v>
      </c>
      <c r="AF71" s="67">
        <f t="shared" si="32"/>
        <v>142062</v>
      </c>
      <c r="AG71" s="67">
        <f t="shared" si="32"/>
        <v>0</v>
      </c>
      <c r="AH71" s="67">
        <f t="shared" si="32"/>
        <v>0</v>
      </c>
      <c r="AI71" s="67">
        <f t="shared" si="32"/>
        <v>0</v>
      </c>
      <c r="AJ71" s="67">
        <f t="shared" si="32"/>
        <v>0</v>
      </c>
      <c r="AK71" s="67">
        <f t="shared" si="32"/>
        <v>0</v>
      </c>
      <c r="AL71" s="67">
        <f t="shared" si="32"/>
        <v>0</v>
      </c>
      <c r="AM71" s="67">
        <f t="shared" si="32"/>
        <v>0</v>
      </c>
      <c r="AN71" s="67">
        <f>AC71+AH71</f>
        <v>1351517</v>
      </c>
    </row>
    <row r="72" spans="1:40" ht="28.5" customHeight="1">
      <c r="A72" s="6"/>
      <c r="B72" s="11" t="s">
        <v>130</v>
      </c>
      <c r="C72" s="12" t="s">
        <v>129</v>
      </c>
      <c r="D72" s="22" t="s">
        <v>131</v>
      </c>
      <c r="E72" s="30">
        <v>727857</v>
      </c>
      <c r="F72" s="13">
        <v>727857</v>
      </c>
      <c r="G72" s="13">
        <v>584886</v>
      </c>
      <c r="H72" s="13">
        <v>115862</v>
      </c>
      <c r="I72" s="13">
        <v>0</v>
      </c>
      <c r="J72" s="30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30">
        <f t="shared" si="25"/>
        <v>727857</v>
      </c>
      <c r="Q72" s="40">
        <v>68817</v>
      </c>
      <c r="R72" s="40">
        <v>68817</v>
      </c>
      <c r="S72" s="40">
        <v>64017</v>
      </c>
      <c r="T72" s="40"/>
      <c r="U72" s="40"/>
      <c r="V72" s="39"/>
      <c r="W72" s="40"/>
      <c r="X72" s="40"/>
      <c r="Y72" s="40"/>
      <c r="Z72" s="40"/>
      <c r="AA72" s="40"/>
      <c r="AB72" s="39">
        <f t="shared" si="4"/>
        <v>68817</v>
      </c>
      <c r="AC72" s="68">
        <f t="shared" si="8"/>
        <v>796674</v>
      </c>
      <c r="AD72" s="69">
        <f t="shared" si="9"/>
        <v>796674</v>
      </c>
      <c r="AE72" s="69">
        <f t="shared" si="10"/>
        <v>648903</v>
      </c>
      <c r="AF72" s="69">
        <f t="shared" si="11"/>
        <v>115862</v>
      </c>
      <c r="AG72" s="69"/>
      <c r="AH72" s="68">
        <f t="shared" si="12"/>
        <v>0</v>
      </c>
      <c r="AI72" s="69">
        <f t="shared" si="13"/>
        <v>0</v>
      </c>
      <c r="AJ72" s="69">
        <f t="shared" si="15"/>
        <v>0</v>
      </c>
      <c r="AK72" s="69">
        <f t="shared" si="16"/>
        <v>0</v>
      </c>
      <c r="AL72" s="69">
        <f t="shared" si="29"/>
        <v>0</v>
      </c>
      <c r="AM72" s="69">
        <f aca="true" t="shared" si="33" ref="AM72:AM85">AA72+O72</f>
        <v>0</v>
      </c>
      <c r="AN72" s="68">
        <f t="shared" si="14"/>
        <v>796674</v>
      </c>
    </row>
    <row r="73" spans="1:40" ht="38.25">
      <c r="A73" s="6"/>
      <c r="B73" s="11" t="s">
        <v>132</v>
      </c>
      <c r="C73" s="12" t="s">
        <v>129</v>
      </c>
      <c r="D73" s="22" t="s">
        <v>133</v>
      </c>
      <c r="E73" s="30">
        <v>271065</v>
      </c>
      <c r="F73" s="13">
        <v>271065</v>
      </c>
      <c r="G73" s="13">
        <v>0</v>
      </c>
      <c r="H73" s="13">
        <v>0</v>
      </c>
      <c r="I73" s="13">
        <v>0</v>
      </c>
      <c r="J73" s="30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30">
        <f t="shared" si="25"/>
        <v>271065</v>
      </c>
      <c r="Q73" s="40"/>
      <c r="R73" s="40"/>
      <c r="S73" s="40"/>
      <c r="T73" s="40"/>
      <c r="U73" s="40"/>
      <c r="V73" s="39"/>
      <c r="W73" s="40"/>
      <c r="X73" s="40"/>
      <c r="Y73" s="40"/>
      <c r="Z73" s="40"/>
      <c r="AA73" s="40"/>
      <c r="AB73" s="39">
        <f t="shared" si="4"/>
        <v>0</v>
      </c>
      <c r="AC73" s="68">
        <f t="shared" si="8"/>
        <v>271065</v>
      </c>
      <c r="AD73" s="69">
        <f t="shared" si="9"/>
        <v>271065</v>
      </c>
      <c r="AE73" s="69">
        <f t="shared" si="10"/>
        <v>0</v>
      </c>
      <c r="AF73" s="69">
        <f t="shared" si="11"/>
        <v>0</v>
      </c>
      <c r="AG73" s="69"/>
      <c r="AH73" s="68">
        <f t="shared" si="12"/>
        <v>0</v>
      </c>
      <c r="AI73" s="69">
        <f t="shared" si="13"/>
        <v>0</v>
      </c>
      <c r="AJ73" s="69">
        <f t="shared" si="15"/>
        <v>0</v>
      </c>
      <c r="AK73" s="69">
        <f t="shared" si="16"/>
        <v>0</v>
      </c>
      <c r="AL73" s="69">
        <f t="shared" si="29"/>
        <v>0</v>
      </c>
      <c r="AM73" s="69">
        <f t="shared" si="33"/>
        <v>0</v>
      </c>
      <c r="AN73" s="68">
        <f t="shared" si="14"/>
        <v>271065</v>
      </c>
    </row>
    <row r="74" spans="1:40" ht="25.5">
      <c r="A74" s="6"/>
      <c r="B74" s="11">
        <v>5060</v>
      </c>
      <c r="C74" s="12" t="s">
        <v>129</v>
      </c>
      <c r="D74" s="74" t="s">
        <v>198</v>
      </c>
      <c r="E74" s="30"/>
      <c r="F74" s="13"/>
      <c r="G74" s="13"/>
      <c r="H74" s="13"/>
      <c r="I74" s="13"/>
      <c r="J74" s="30"/>
      <c r="K74" s="13"/>
      <c r="L74" s="13"/>
      <c r="M74" s="13"/>
      <c r="N74" s="13"/>
      <c r="O74" s="13"/>
      <c r="P74" s="30"/>
      <c r="Q74" s="40">
        <v>283778</v>
      </c>
      <c r="R74" s="40">
        <v>283778</v>
      </c>
      <c r="S74" s="40">
        <v>210517</v>
      </c>
      <c r="T74" s="40">
        <v>26200</v>
      </c>
      <c r="U74" s="40"/>
      <c r="V74" s="39"/>
      <c r="W74" s="40"/>
      <c r="X74" s="40"/>
      <c r="Y74" s="40"/>
      <c r="Z74" s="40"/>
      <c r="AA74" s="40"/>
      <c r="AB74" s="39">
        <f t="shared" si="4"/>
        <v>283778</v>
      </c>
      <c r="AC74" s="68">
        <f t="shared" si="8"/>
        <v>283778</v>
      </c>
      <c r="AD74" s="69">
        <f t="shared" si="9"/>
        <v>283778</v>
      </c>
      <c r="AE74" s="69">
        <f t="shared" si="10"/>
        <v>210517</v>
      </c>
      <c r="AF74" s="69">
        <f t="shared" si="11"/>
        <v>26200</v>
      </c>
      <c r="AG74" s="69"/>
      <c r="AH74" s="68">
        <f t="shared" si="12"/>
        <v>0</v>
      </c>
      <c r="AI74" s="69">
        <f t="shared" si="13"/>
        <v>0</v>
      </c>
      <c r="AJ74" s="69">
        <f t="shared" si="15"/>
        <v>0</v>
      </c>
      <c r="AK74" s="69">
        <f t="shared" si="16"/>
        <v>0</v>
      </c>
      <c r="AL74" s="69">
        <f t="shared" si="29"/>
        <v>0</v>
      </c>
      <c r="AM74" s="69">
        <f t="shared" si="33"/>
        <v>0</v>
      </c>
      <c r="AN74" s="68">
        <f t="shared" si="14"/>
        <v>283778</v>
      </c>
    </row>
    <row r="75" spans="1:40" s="28" customFormat="1" ht="12.75">
      <c r="A75" s="29"/>
      <c r="B75" s="26">
        <v>6300</v>
      </c>
      <c r="C75" s="76"/>
      <c r="D75" s="77" t="s">
        <v>193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78">
        <f>Q76</f>
        <v>0</v>
      </c>
      <c r="R75" s="78">
        <f aca="true" t="shared" si="34" ref="R75:AN75">R76</f>
        <v>0</v>
      </c>
      <c r="S75" s="78">
        <f t="shared" si="34"/>
        <v>0</v>
      </c>
      <c r="T75" s="78">
        <f t="shared" si="34"/>
        <v>0</v>
      </c>
      <c r="U75" s="78">
        <f t="shared" si="34"/>
        <v>0</v>
      </c>
      <c r="V75" s="78">
        <f t="shared" si="34"/>
        <v>1534525.68</v>
      </c>
      <c r="W75" s="78">
        <f t="shared" si="34"/>
        <v>0</v>
      </c>
      <c r="X75" s="78">
        <f t="shared" si="34"/>
        <v>0</v>
      </c>
      <c r="Y75" s="78">
        <f t="shared" si="34"/>
        <v>0</v>
      </c>
      <c r="Z75" s="78">
        <f t="shared" si="34"/>
        <v>1534525.68</v>
      </c>
      <c r="AA75" s="78">
        <f t="shared" si="34"/>
        <v>1534525.68</v>
      </c>
      <c r="AB75" s="78">
        <f t="shared" si="34"/>
        <v>1534525.68</v>
      </c>
      <c r="AC75" s="78">
        <f t="shared" si="34"/>
        <v>0</v>
      </c>
      <c r="AD75" s="78">
        <f t="shared" si="34"/>
        <v>0</v>
      </c>
      <c r="AE75" s="78">
        <f t="shared" si="34"/>
        <v>0</v>
      </c>
      <c r="AF75" s="78">
        <f t="shared" si="34"/>
        <v>0</v>
      </c>
      <c r="AG75" s="78">
        <f t="shared" si="34"/>
        <v>0</v>
      </c>
      <c r="AH75" s="81">
        <f t="shared" si="34"/>
        <v>1534525.68</v>
      </c>
      <c r="AI75" s="81">
        <f t="shared" si="34"/>
        <v>0</v>
      </c>
      <c r="AJ75" s="81">
        <f t="shared" si="34"/>
        <v>0</v>
      </c>
      <c r="AK75" s="81">
        <f t="shared" si="34"/>
        <v>0</v>
      </c>
      <c r="AL75" s="81">
        <f t="shared" si="34"/>
        <v>1534525.68</v>
      </c>
      <c r="AM75" s="81">
        <f t="shared" si="34"/>
        <v>1534525.68</v>
      </c>
      <c r="AN75" s="78">
        <f t="shared" si="34"/>
        <v>1534525.68</v>
      </c>
    </row>
    <row r="76" spans="1:40" ht="25.5">
      <c r="A76" s="6"/>
      <c r="B76" s="11">
        <v>6310</v>
      </c>
      <c r="C76" s="75" t="s">
        <v>194</v>
      </c>
      <c r="D76" s="74" t="s">
        <v>195</v>
      </c>
      <c r="E76" s="30"/>
      <c r="F76" s="13"/>
      <c r="G76" s="13"/>
      <c r="H76" s="13"/>
      <c r="I76" s="13"/>
      <c r="J76" s="30"/>
      <c r="K76" s="13"/>
      <c r="L76" s="13"/>
      <c r="M76" s="13"/>
      <c r="N76" s="13"/>
      <c r="O76" s="13"/>
      <c r="P76" s="30"/>
      <c r="Q76" s="39"/>
      <c r="R76" s="40"/>
      <c r="S76" s="40"/>
      <c r="T76" s="40"/>
      <c r="U76" s="40"/>
      <c r="V76" s="39">
        <v>1534525.68</v>
      </c>
      <c r="W76" s="40"/>
      <c r="X76" s="40"/>
      <c r="Y76" s="40"/>
      <c r="Z76" s="40">
        <v>1534525.68</v>
      </c>
      <c r="AA76" s="40">
        <v>1534525.68</v>
      </c>
      <c r="AB76" s="39">
        <f t="shared" si="4"/>
        <v>1534525.68</v>
      </c>
      <c r="AC76" s="68"/>
      <c r="AD76" s="69"/>
      <c r="AE76" s="69"/>
      <c r="AF76" s="69"/>
      <c r="AG76" s="69"/>
      <c r="AH76" s="68">
        <f t="shared" si="12"/>
        <v>1534525.68</v>
      </c>
      <c r="AI76" s="69">
        <f t="shared" si="13"/>
        <v>0</v>
      </c>
      <c r="AJ76" s="69">
        <f>X76+L76</f>
        <v>0</v>
      </c>
      <c r="AK76" s="69">
        <f>Y76+M76</f>
        <v>0</v>
      </c>
      <c r="AL76" s="69">
        <f>Z76+N76</f>
        <v>1534525.68</v>
      </c>
      <c r="AM76" s="69">
        <f>AA76+O76</f>
        <v>1534525.68</v>
      </c>
      <c r="AN76" s="68">
        <f>AC76+AH76</f>
        <v>1534525.68</v>
      </c>
    </row>
    <row r="77" spans="1:40" s="42" customFormat="1" ht="12.75">
      <c r="A77" s="7"/>
      <c r="B77" s="8" t="s">
        <v>134</v>
      </c>
      <c r="C77" s="9"/>
      <c r="D77" s="21" t="s">
        <v>135</v>
      </c>
      <c r="E77" s="14">
        <f>E78</f>
        <v>140000</v>
      </c>
      <c r="F77" s="14">
        <f aca="true" t="shared" si="35" ref="F77:O77">F78</f>
        <v>140000</v>
      </c>
      <c r="G77" s="14">
        <f t="shared" si="35"/>
        <v>0</v>
      </c>
      <c r="H77" s="14">
        <f t="shared" si="35"/>
        <v>0</v>
      </c>
      <c r="I77" s="14">
        <f t="shared" si="35"/>
        <v>0</v>
      </c>
      <c r="J77" s="14">
        <f t="shared" si="35"/>
        <v>0</v>
      </c>
      <c r="K77" s="14">
        <f t="shared" si="35"/>
        <v>0</v>
      </c>
      <c r="L77" s="14">
        <f t="shared" si="35"/>
        <v>0</v>
      </c>
      <c r="M77" s="14">
        <f t="shared" si="35"/>
        <v>0</v>
      </c>
      <c r="N77" s="14">
        <f t="shared" si="35"/>
        <v>0</v>
      </c>
      <c r="O77" s="14">
        <f t="shared" si="35"/>
        <v>0</v>
      </c>
      <c r="P77" s="14">
        <f t="shared" si="25"/>
        <v>140000</v>
      </c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>
        <f t="shared" si="4"/>
        <v>0</v>
      </c>
      <c r="AC77" s="67">
        <f t="shared" si="8"/>
        <v>140000</v>
      </c>
      <c r="AD77" s="70">
        <f t="shared" si="9"/>
        <v>140000</v>
      </c>
      <c r="AE77" s="70">
        <f t="shared" si="10"/>
        <v>0</v>
      </c>
      <c r="AF77" s="70">
        <f t="shared" si="11"/>
        <v>0</v>
      </c>
      <c r="AG77" s="70"/>
      <c r="AH77" s="67">
        <f t="shared" si="12"/>
        <v>0</v>
      </c>
      <c r="AI77" s="70">
        <f t="shared" si="13"/>
        <v>0</v>
      </c>
      <c r="AJ77" s="70">
        <f t="shared" si="15"/>
        <v>0</v>
      </c>
      <c r="AK77" s="70">
        <f t="shared" si="16"/>
        <v>0</v>
      </c>
      <c r="AL77" s="69">
        <f t="shared" si="29"/>
        <v>0</v>
      </c>
      <c r="AM77" s="69">
        <f t="shared" si="33"/>
        <v>0</v>
      </c>
      <c r="AN77" s="67">
        <f t="shared" si="14"/>
        <v>140000</v>
      </c>
    </row>
    <row r="78" spans="1:40" ht="25.5" customHeight="1">
      <c r="A78" s="6"/>
      <c r="B78" s="11" t="s">
        <v>137</v>
      </c>
      <c r="C78" s="12" t="s">
        <v>136</v>
      </c>
      <c r="D78" s="22" t="s">
        <v>138</v>
      </c>
      <c r="E78" s="30">
        <v>140000</v>
      </c>
      <c r="F78" s="13">
        <v>140000</v>
      </c>
      <c r="G78" s="13">
        <v>0</v>
      </c>
      <c r="H78" s="13">
        <v>0</v>
      </c>
      <c r="I78" s="13">
        <v>0</v>
      </c>
      <c r="J78" s="30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30">
        <f t="shared" si="25"/>
        <v>140000</v>
      </c>
      <c r="Q78" s="39"/>
      <c r="R78" s="40"/>
      <c r="S78" s="40"/>
      <c r="T78" s="40"/>
      <c r="U78" s="40"/>
      <c r="V78" s="39"/>
      <c r="W78" s="40"/>
      <c r="X78" s="40"/>
      <c r="Y78" s="40"/>
      <c r="Z78" s="40"/>
      <c r="AA78" s="40"/>
      <c r="AB78" s="39">
        <f t="shared" si="4"/>
        <v>0</v>
      </c>
      <c r="AC78" s="68">
        <f t="shared" si="8"/>
        <v>140000</v>
      </c>
      <c r="AD78" s="69">
        <f t="shared" si="9"/>
        <v>140000</v>
      </c>
      <c r="AE78" s="69">
        <f t="shared" si="10"/>
        <v>0</v>
      </c>
      <c r="AF78" s="69">
        <f t="shared" si="11"/>
        <v>0</v>
      </c>
      <c r="AG78" s="69"/>
      <c r="AH78" s="68">
        <f t="shared" si="12"/>
        <v>0</v>
      </c>
      <c r="AI78" s="69">
        <f t="shared" si="13"/>
        <v>0</v>
      </c>
      <c r="AJ78" s="69">
        <f t="shared" si="15"/>
        <v>0</v>
      </c>
      <c r="AK78" s="69">
        <f t="shared" si="16"/>
        <v>0</v>
      </c>
      <c r="AL78" s="69">
        <f t="shared" si="29"/>
        <v>0</v>
      </c>
      <c r="AM78" s="69">
        <f t="shared" si="33"/>
        <v>0</v>
      </c>
      <c r="AN78" s="68">
        <f t="shared" si="14"/>
        <v>140000</v>
      </c>
    </row>
    <row r="79" spans="1:40" s="42" customFormat="1" ht="23.25" customHeight="1">
      <c r="A79" s="7"/>
      <c r="B79" s="8" t="s">
        <v>139</v>
      </c>
      <c r="C79" s="9"/>
      <c r="D79" s="21" t="s">
        <v>140</v>
      </c>
      <c r="E79" s="14">
        <f>E80</f>
        <v>70000</v>
      </c>
      <c r="F79" s="14">
        <f aca="true" t="shared" si="36" ref="F79:O79">F80</f>
        <v>70000</v>
      </c>
      <c r="G79" s="14">
        <f t="shared" si="36"/>
        <v>0</v>
      </c>
      <c r="H79" s="14">
        <f t="shared" si="36"/>
        <v>0</v>
      </c>
      <c r="I79" s="14">
        <f t="shared" si="36"/>
        <v>0</v>
      </c>
      <c r="J79" s="14">
        <f t="shared" si="36"/>
        <v>0</v>
      </c>
      <c r="K79" s="14">
        <f t="shared" si="36"/>
        <v>0</v>
      </c>
      <c r="L79" s="14">
        <f t="shared" si="36"/>
        <v>0</v>
      </c>
      <c r="M79" s="14">
        <f t="shared" si="36"/>
        <v>0</v>
      </c>
      <c r="N79" s="14">
        <f t="shared" si="36"/>
        <v>0</v>
      </c>
      <c r="O79" s="14">
        <f t="shared" si="36"/>
        <v>0</v>
      </c>
      <c r="P79" s="14">
        <f t="shared" si="25"/>
        <v>70000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>
        <f t="shared" si="4"/>
        <v>0</v>
      </c>
      <c r="AC79" s="67">
        <f t="shared" si="8"/>
        <v>70000</v>
      </c>
      <c r="AD79" s="70">
        <f t="shared" si="9"/>
        <v>70000</v>
      </c>
      <c r="AE79" s="70">
        <f t="shared" si="10"/>
        <v>0</v>
      </c>
      <c r="AF79" s="70">
        <f t="shared" si="11"/>
        <v>0</v>
      </c>
      <c r="AG79" s="70"/>
      <c r="AH79" s="67">
        <f t="shared" si="12"/>
        <v>0</v>
      </c>
      <c r="AI79" s="70">
        <f t="shared" si="13"/>
        <v>0</v>
      </c>
      <c r="AJ79" s="70">
        <f t="shared" si="15"/>
        <v>0</v>
      </c>
      <c r="AK79" s="70">
        <f t="shared" si="16"/>
        <v>0</v>
      </c>
      <c r="AL79" s="69">
        <f t="shared" si="29"/>
        <v>0</v>
      </c>
      <c r="AM79" s="69">
        <f t="shared" si="33"/>
        <v>0</v>
      </c>
      <c r="AN79" s="67">
        <f t="shared" si="14"/>
        <v>70000</v>
      </c>
    </row>
    <row r="80" spans="1:40" ht="12.75">
      <c r="A80" s="6"/>
      <c r="B80" s="11" t="s">
        <v>142</v>
      </c>
      <c r="C80" s="12" t="s">
        <v>141</v>
      </c>
      <c r="D80" s="22" t="s">
        <v>143</v>
      </c>
      <c r="E80" s="30">
        <v>70000</v>
      </c>
      <c r="F80" s="13">
        <v>70000</v>
      </c>
      <c r="G80" s="13">
        <v>0</v>
      </c>
      <c r="H80" s="13">
        <v>0</v>
      </c>
      <c r="I80" s="13">
        <v>0</v>
      </c>
      <c r="J80" s="30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30">
        <f t="shared" si="25"/>
        <v>70000</v>
      </c>
      <c r="Q80" s="39"/>
      <c r="R80" s="40"/>
      <c r="S80" s="40"/>
      <c r="T80" s="40"/>
      <c r="U80" s="40"/>
      <c r="V80" s="39"/>
      <c r="W80" s="40"/>
      <c r="X80" s="40"/>
      <c r="Y80" s="40"/>
      <c r="Z80" s="40"/>
      <c r="AA80" s="40"/>
      <c r="AB80" s="39">
        <f t="shared" si="4"/>
        <v>0</v>
      </c>
      <c r="AC80" s="68">
        <f t="shared" si="8"/>
        <v>70000</v>
      </c>
      <c r="AD80" s="69">
        <f t="shared" si="9"/>
        <v>70000</v>
      </c>
      <c r="AE80" s="69">
        <f t="shared" si="10"/>
        <v>0</v>
      </c>
      <c r="AF80" s="69">
        <f t="shared" si="11"/>
        <v>0</v>
      </c>
      <c r="AG80" s="69"/>
      <c r="AH80" s="68">
        <f t="shared" si="12"/>
        <v>0</v>
      </c>
      <c r="AI80" s="69">
        <f t="shared" si="13"/>
        <v>0</v>
      </c>
      <c r="AJ80" s="69">
        <f t="shared" si="15"/>
        <v>0</v>
      </c>
      <c r="AK80" s="69">
        <f t="shared" si="16"/>
        <v>0</v>
      </c>
      <c r="AL80" s="69">
        <f t="shared" si="29"/>
        <v>0</v>
      </c>
      <c r="AM80" s="69">
        <f t="shared" si="33"/>
        <v>0</v>
      </c>
      <c r="AN80" s="68">
        <f t="shared" si="14"/>
        <v>70000</v>
      </c>
    </row>
    <row r="81" spans="1:40" s="42" customFormat="1" ht="12.75">
      <c r="A81" s="7"/>
      <c r="B81" s="8" t="s">
        <v>144</v>
      </c>
      <c r="C81" s="9"/>
      <c r="D81" s="21" t="s">
        <v>145</v>
      </c>
      <c r="E81" s="14">
        <f>SUM(E82:E85)</f>
        <v>10642999</v>
      </c>
      <c r="F81" s="14">
        <f aca="true" t="shared" si="37" ref="F81:O81">SUM(F82:F85)</f>
        <v>10142999</v>
      </c>
      <c r="G81" s="14">
        <f t="shared" si="37"/>
        <v>120825</v>
      </c>
      <c r="H81" s="14">
        <f t="shared" si="37"/>
        <v>12293</v>
      </c>
      <c r="I81" s="14">
        <f t="shared" si="37"/>
        <v>0</v>
      </c>
      <c r="J81" s="14">
        <f t="shared" si="37"/>
        <v>0</v>
      </c>
      <c r="K81" s="14">
        <f t="shared" si="37"/>
        <v>0</v>
      </c>
      <c r="L81" s="14">
        <f t="shared" si="37"/>
        <v>0</v>
      </c>
      <c r="M81" s="14">
        <f t="shared" si="37"/>
        <v>0</v>
      </c>
      <c r="N81" s="14">
        <f t="shared" si="37"/>
        <v>0</v>
      </c>
      <c r="O81" s="14">
        <f t="shared" si="37"/>
        <v>0</v>
      </c>
      <c r="P81" s="14">
        <f t="shared" si="25"/>
        <v>10642999</v>
      </c>
      <c r="Q81" s="39">
        <f>SUM(Q82:Q85)</f>
        <v>689000</v>
      </c>
      <c r="R81" s="39">
        <f>SUM(R82:R85)</f>
        <v>689000</v>
      </c>
      <c r="S81" s="39">
        <f>SUM(S82:S85)</f>
        <v>0</v>
      </c>
      <c r="T81" s="39">
        <f>SUM(T82:T85)</f>
        <v>0</v>
      </c>
      <c r="U81" s="39"/>
      <c r="V81" s="39"/>
      <c r="W81" s="39"/>
      <c r="X81" s="39"/>
      <c r="Y81" s="39"/>
      <c r="Z81" s="39"/>
      <c r="AA81" s="39"/>
      <c r="AB81" s="39">
        <f t="shared" si="4"/>
        <v>689000</v>
      </c>
      <c r="AC81" s="67">
        <f t="shared" si="8"/>
        <v>11331999</v>
      </c>
      <c r="AD81" s="70">
        <f t="shared" si="9"/>
        <v>10831999</v>
      </c>
      <c r="AE81" s="70">
        <f t="shared" si="10"/>
        <v>120825</v>
      </c>
      <c r="AF81" s="70">
        <f t="shared" si="11"/>
        <v>12293</v>
      </c>
      <c r="AG81" s="70"/>
      <c r="AH81" s="67">
        <f t="shared" si="12"/>
        <v>0</v>
      </c>
      <c r="AI81" s="70">
        <f t="shared" si="13"/>
        <v>0</v>
      </c>
      <c r="AJ81" s="70">
        <f t="shared" si="15"/>
        <v>0</v>
      </c>
      <c r="AK81" s="70">
        <f t="shared" si="16"/>
        <v>0</v>
      </c>
      <c r="AL81" s="69">
        <f t="shared" si="29"/>
        <v>0</v>
      </c>
      <c r="AM81" s="69">
        <f t="shared" si="33"/>
        <v>0</v>
      </c>
      <c r="AN81" s="67">
        <f t="shared" si="14"/>
        <v>11331999</v>
      </c>
    </row>
    <row r="82" spans="1:40" ht="12.75">
      <c r="A82" s="6"/>
      <c r="B82" s="11" t="s">
        <v>147</v>
      </c>
      <c r="C82" s="12" t="s">
        <v>146</v>
      </c>
      <c r="D82" s="22" t="s">
        <v>148</v>
      </c>
      <c r="E82" s="30">
        <v>500000</v>
      </c>
      <c r="F82" s="13">
        <v>0</v>
      </c>
      <c r="G82" s="13">
        <v>0</v>
      </c>
      <c r="H82" s="13">
        <v>0</v>
      </c>
      <c r="I82" s="13">
        <v>0</v>
      </c>
      <c r="J82" s="30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30">
        <f t="shared" si="25"/>
        <v>500000</v>
      </c>
      <c r="Q82" s="39"/>
      <c r="R82" s="40"/>
      <c r="S82" s="40"/>
      <c r="T82" s="40"/>
      <c r="U82" s="40"/>
      <c r="V82" s="39"/>
      <c r="W82" s="40"/>
      <c r="X82" s="40"/>
      <c r="Y82" s="40"/>
      <c r="Z82" s="40"/>
      <c r="AA82" s="40"/>
      <c r="AB82" s="39">
        <f t="shared" si="4"/>
        <v>0</v>
      </c>
      <c r="AC82" s="68">
        <f t="shared" si="8"/>
        <v>500000</v>
      </c>
      <c r="AD82" s="69">
        <f t="shared" si="9"/>
        <v>0</v>
      </c>
      <c r="AE82" s="69">
        <f t="shared" si="10"/>
        <v>0</v>
      </c>
      <c r="AF82" s="69">
        <f t="shared" si="11"/>
        <v>0</v>
      </c>
      <c r="AG82" s="69"/>
      <c r="AH82" s="68">
        <f t="shared" si="12"/>
        <v>0</v>
      </c>
      <c r="AI82" s="69">
        <f t="shared" si="13"/>
        <v>0</v>
      </c>
      <c r="AJ82" s="69">
        <f t="shared" si="15"/>
        <v>0</v>
      </c>
      <c r="AK82" s="69">
        <f t="shared" si="16"/>
        <v>0</v>
      </c>
      <c r="AL82" s="69">
        <f t="shared" si="29"/>
        <v>0</v>
      </c>
      <c r="AM82" s="69">
        <f t="shared" si="33"/>
        <v>0</v>
      </c>
      <c r="AN82" s="68">
        <f t="shared" si="14"/>
        <v>500000</v>
      </c>
    </row>
    <row r="83" spans="1:40" ht="12.75">
      <c r="A83" s="6"/>
      <c r="B83" s="11" t="s">
        <v>149</v>
      </c>
      <c r="C83" s="12" t="s">
        <v>146</v>
      </c>
      <c r="D83" s="22" t="s">
        <v>150</v>
      </c>
      <c r="E83" s="30">
        <v>229669</v>
      </c>
      <c r="F83" s="13">
        <v>229669</v>
      </c>
      <c r="G83" s="13">
        <v>120825</v>
      </c>
      <c r="H83" s="13">
        <v>12293</v>
      </c>
      <c r="I83" s="13">
        <v>0</v>
      </c>
      <c r="J83" s="30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30">
        <f t="shared" si="25"/>
        <v>229669</v>
      </c>
      <c r="Q83" s="40">
        <v>289000</v>
      </c>
      <c r="R83" s="40">
        <v>289000</v>
      </c>
      <c r="S83" s="40"/>
      <c r="T83" s="40"/>
      <c r="U83" s="40"/>
      <c r="V83" s="39"/>
      <c r="W83" s="40"/>
      <c r="X83" s="40"/>
      <c r="Y83" s="40"/>
      <c r="Z83" s="40"/>
      <c r="AA83" s="40"/>
      <c r="AB83" s="39">
        <f t="shared" si="4"/>
        <v>289000</v>
      </c>
      <c r="AC83" s="68">
        <f t="shared" si="8"/>
        <v>518669</v>
      </c>
      <c r="AD83" s="69">
        <f t="shared" si="9"/>
        <v>518669</v>
      </c>
      <c r="AE83" s="69">
        <f t="shared" si="10"/>
        <v>120825</v>
      </c>
      <c r="AF83" s="69">
        <f t="shared" si="11"/>
        <v>12293</v>
      </c>
      <c r="AG83" s="69"/>
      <c r="AH83" s="68">
        <f t="shared" si="12"/>
        <v>0</v>
      </c>
      <c r="AI83" s="69">
        <f t="shared" si="13"/>
        <v>0</v>
      </c>
      <c r="AJ83" s="69">
        <f t="shared" si="15"/>
        <v>0</v>
      </c>
      <c r="AK83" s="69">
        <f t="shared" si="16"/>
        <v>0</v>
      </c>
      <c r="AL83" s="69">
        <f t="shared" si="29"/>
        <v>0</v>
      </c>
      <c r="AM83" s="69">
        <f t="shared" si="33"/>
        <v>0</v>
      </c>
      <c r="AN83" s="68">
        <f t="shared" si="14"/>
        <v>518669</v>
      </c>
    </row>
    <row r="84" spans="1:40" ht="12.75">
      <c r="A84" s="6"/>
      <c r="B84" s="11" t="s">
        <v>152</v>
      </c>
      <c r="C84" s="12" t="s">
        <v>151</v>
      </c>
      <c r="D84" s="22" t="s">
        <v>153</v>
      </c>
      <c r="E84" s="30">
        <v>1687791</v>
      </c>
      <c r="F84" s="13">
        <v>1687791</v>
      </c>
      <c r="G84" s="13">
        <v>0</v>
      </c>
      <c r="H84" s="13">
        <v>0</v>
      </c>
      <c r="I84" s="13">
        <v>0</v>
      </c>
      <c r="J84" s="30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30">
        <f t="shared" si="25"/>
        <v>1687791</v>
      </c>
      <c r="Q84" s="40"/>
      <c r="R84" s="40"/>
      <c r="S84" s="40"/>
      <c r="T84" s="40"/>
      <c r="U84" s="40"/>
      <c r="V84" s="39"/>
      <c r="W84" s="40"/>
      <c r="X84" s="40"/>
      <c r="Y84" s="40"/>
      <c r="Z84" s="40"/>
      <c r="AA84" s="40"/>
      <c r="AB84" s="39">
        <f t="shared" si="4"/>
        <v>0</v>
      </c>
      <c r="AC84" s="68">
        <f t="shared" si="8"/>
        <v>1687791</v>
      </c>
      <c r="AD84" s="69">
        <f t="shared" si="9"/>
        <v>1687791</v>
      </c>
      <c r="AE84" s="69">
        <f t="shared" si="10"/>
        <v>0</v>
      </c>
      <c r="AF84" s="69">
        <f t="shared" si="11"/>
        <v>0</v>
      </c>
      <c r="AG84" s="69"/>
      <c r="AH84" s="68">
        <f t="shared" si="12"/>
        <v>0</v>
      </c>
      <c r="AI84" s="69">
        <f t="shared" si="13"/>
        <v>0</v>
      </c>
      <c r="AJ84" s="69">
        <f t="shared" si="15"/>
        <v>0</v>
      </c>
      <c r="AK84" s="69">
        <f t="shared" si="16"/>
        <v>0</v>
      </c>
      <c r="AL84" s="69">
        <f t="shared" si="29"/>
        <v>0</v>
      </c>
      <c r="AM84" s="69">
        <f t="shared" si="33"/>
        <v>0</v>
      </c>
      <c r="AN84" s="68">
        <f t="shared" si="14"/>
        <v>1687791</v>
      </c>
    </row>
    <row r="85" spans="1:40" ht="12.75">
      <c r="A85" s="6"/>
      <c r="B85" s="11" t="s">
        <v>154</v>
      </c>
      <c r="C85" s="12" t="s">
        <v>151</v>
      </c>
      <c r="D85" s="22" t="s">
        <v>155</v>
      </c>
      <c r="E85" s="30">
        <v>8225539</v>
      </c>
      <c r="F85" s="13">
        <v>8225539</v>
      </c>
      <c r="G85" s="13">
        <v>0</v>
      </c>
      <c r="H85" s="13">
        <v>0</v>
      </c>
      <c r="I85" s="13">
        <v>0</v>
      </c>
      <c r="J85" s="30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30">
        <f t="shared" si="25"/>
        <v>8225539</v>
      </c>
      <c r="Q85" s="40">
        <v>400000</v>
      </c>
      <c r="R85" s="40">
        <v>400000</v>
      </c>
      <c r="S85" s="40"/>
      <c r="T85" s="40"/>
      <c r="U85" s="40"/>
      <c r="V85" s="39"/>
      <c r="W85" s="40"/>
      <c r="X85" s="40"/>
      <c r="Y85" s="40"/>
      <c r="Z85" s="40"/>
      <c r="AA85" s="40"/>
      <c r="AB85" s="39">
        <f t="shared" si="4"/>
        <v>400000</v>
      </c>
      <c r="AC85" s="68">
        <f t="shared" si="8"/>
        <v>8625539</v>
      </c>
      <c r="AD85" s="69">
        <f t="shared" si="9"/>
        <v>8625539</v>
      </c>
      <c r="AE85" s="69">
        <f t="shared" si="10"/>
        <v>0</v>
      </c>
      <c r="AF85" s="69">
        <f t="shared" si="11"/>
        <v>0</v>
      </c>
      <c r="AG85" s="69"/>
      <c r="AH85" s="68">
        <f t="shared" si="12"/>
        <v>0</v>
      </c>
      <c r="AI85" s="69">
        <f t="shared" si="13"/>
        <v>0</v>
      </c>
      <c r="AJ85" s="69">
        <f t="shared" si="15"/>
        <v>0</v>
      </c>
      <c r="AK85" s="69">
        <f t="shared" si="16"/>
        <v>0</v>
      </c>
      <c r="AL85" s="69">
        <f t="shared" si="29"/>
        <v>0</v>
      </c>
      <c r="AM85" s="69">
        <f t="shared" si="33"/>
        <v>0</v>
      </c>
      <c r="AN85" s="68">
        <f t="shared" si="14"/>
        <v>8625539</v>
      </c>
    </row>
    <row r="86" spans="1:40" s="28" customFormat="1" ht="12.75">
      <c r="A86" s="25"/>
      <c r="B86" s="26" t="s">
        <v>156</v>
      </c>
      <c r="C86" s="27"/>
      <c r="D86" s="14" t="s">
        <v>7</v>
      </c>
      <c r="E86" s="14">
        <f>E18+E20+E30+E34+E65+E71+E77+E79+E81</f>
        <v>244915743</v>
      </c>
      <c r="F86" s="14">
        <f aca="true" t="shared" si="38" ref="F86:O86">F18+F20+F30+F34+F65+F71+F77+F79+F81</f>
        <v>244415743</v>
      </c>
      <c r="G86" s="14">
        <f t="shared" si="38"/>
        <v>103621928</v>
      </c>
      <c r="H86" s="14">
        <f t="shared" si="38"/>
        <v>10924969</v>
      </c>
      <c r="I86" s="14">
        <f t="shared" si="38"/>
        <v>0</v>
      </c>
      <c r="J86" s="14">
        <f t="shared" si="38"/>
        <v>3008765.63</v>
      </c>
      <c r="K86" s="14">
        <f t="shared" si="38"/>
        <v>1980077.63</v>
      </c>
      <c r="L86" s="14">
        <f t="shared" si="38"/>
        <v>297926</v>
      </c>
      <c r="M86" s="14">
        <f t="shared" si="38"/>
        <v>211334.1</v>
      </c>
      <c r="N86" s="14">
        <f t="shared" si="38"/>
        <v>1028688</v>
      </c>
      <c r="O86" s="14">
        <f t="shared" si="38"/>
        <v>900000</v>
      </c>
      <c r="P86" s="14">
        <f t="shared" si="25"/>
        <v>247924508.63</v>
      </c>
      <c r="Q86" s="78">
        <f>Q81+Q79+Q77+Q71+Q65+Q34+Q30+Q20+Q18</f>
        <v>4399966</v>
      </c>
      <c r="R86" s="78">
        <f>R81+R79+R77+R71+R65+R34+R30+R20+R18</f>
        <v>4399966</v>
      </c>
      <c r="S86" s="78">
        <f>S81+S79+S77+S71+S65+S34+S30+S20+S18</f>
        <v>2510587</v>
      </c>
      <c r="T86" s="78">
        <f>T81+T79+T77+T71+T65+T34+T30+T20+T18</f>
        <v>249980</v>
      </c>
      <c r="U86" s="78">
        <f>U81+U79+U77+U71+U65+U34+U30+U20+U18</f>
        <v>0</v>
      </c>
      <c r="V86" s="78">
        <f>V81+V79+V77+V71+V65+V34+V30+V20+V18+V75</f>
        <v>4063021.0599999996</v>
      </c>
      <c r="W86" s="78">
        <f aca="true" t="shared" si="39" ref="W86:AN86">W81+W79+W77+W71+W65+W34+W30+W20+W18+W75</f>
        <v>0</v>
      </c>
      <c r="X86" s="78">
        <f t="shared" si="39"/>
        <v>0</v>
      </c>
      <c r="Y86" s="78">
        <f t="shared" si="39"/>
        <v>0</v>
      </c>
      <c r="Z86" s="78">
        <f t="shared" si="39"/>
        <v>4063021.0599999996</v>
      </c>
      <c r="AA86" s="78">
        <f t="shared" si="39"/>
        <v>4119021.0599999996</v>
      </c>
      <c r="AB86" s="78">
        <f t="shared" si="39"/>
        <v>8462987.06</v>
      </c>
      <c r="AC86" s="78">
        <f t="shared" si="39"/>
        <v>249315709</v>
      </c>
      <c r="AD86" s="78">
        <f t="shared" si="39"/>
        <v>248815709</v>
      </c>
      <c r="AE86" s="78">
        <f t="shared" si="39"/>
        <v>106132515</v>
      </c>
      <c r="AF86" s="78">
        <f t="shared" si="39"/>
        <v>11174949</v>
      </c>
      <c r="AG86" s="78">
        <f t="shared" si="39"/>
        <v>0</v>
      </c>
      <c r="AH86" s="78">
        <f t="shared" si="39"/>
        <v>7071786.6899999995</v>
      </c>
      <c r="AI86" s="78">
        <f t="shared" si="39"/>
        <v>1979300.3199999998</v>
      </c>
      <c r="AJ86" s="78">
        <f t="shared" si="39"/>
        <v>297926</v>
      </c>
      <c r="AK86" s="78">
        <f t="shared" si="39"/>
        <v>211334.1</v>
      </c>
      <c r="AL86" s="78">
        <f t="shared" si="39"/>
        <v>5076709.06</v>
      </c>
      <c r="AM86" s="78">
        <f t="shared" si="39"/>
        <v>5019021.06</v>
      </c>
      <c r="AN86" s="78">
        <f t="shared" si="39"/>
        <v>256387495.69</v>
      </c>
    </row>
    <row r="87" spans="1:28" s="4" customFormat="1" ht="12.75" hidden="1">
      <c r="A87" s="15"/>
      <c r="B87" s="15"/>
      <c r="C87" s="15"/>
      <c r="D87" s="16" t="s">
        <v>162</v>
      </c>
      <c r="E87" s="31">
        <f>E86-'[1]додаток_3'!$E$95</f>
        <v>234502413</v>
      </c>
      <c r="F87" s="17">
        <f>F86-'[1]додаток_3'!$F$95</f>
        <v>234502413</v>
      </c>
      <c r="G87" s="17">
        <f>'[1]додаток_3'!$G$95-G86</f>
        <v>-103621928</v>
      </c>
      <c r="H87" s="17">
        <f>'[1]додаток_3'!$H$95-H86</f>
        <v>-10924969</v>
      </c>
      <c r="I87" s="15"/>
      <c r="J87" s="33"/>
      <c r="K87" s="15"/>
      <c r="L87" s="15"/>
      <c r="M87" s="15"/>
      <c r="N87" s="15"/>
      <c r="O87" s="15"/>
      <c r="P87" s="33"/>
      <c r="Q87" s="44">
        <f>Q86-'[1]додаток_3'!$E$95</f>
        <v>-6013364</v>
      </c>
      <c r="R87" s="17">
        <f>R86-'[1]додаток_3'!$F$95</f>
        <v>-5513364</v>
      </c>
      <c r="S87" s="17">
        <f>'[1]додаток_3'!$G$95-S86</f>
        <v>-2510587</v>
      </c>
      <c r="T87" s="17">
        <f>'[1]додаток_3'!$H$95-T86</f>
        <v>-249980</v>
      </c>
      <c r="U87" s="15"/>
      <c r="V87" s="47"/>
      <c r="W87" s="15"/>
      <c r="X87" s="15"/>
      <c r="Y87" s="15"/>
      <c r="Z87" s="15"/>
      <c r="AA87" s="15"/>
      <c r="AB87" s="33"/>
    </row>
    <row r="88" spans="1:28" ht="12.75" hidden="1">
      <c r="A88" s="18"/>
      <c r="B88" s="18"/>
      <c r="C88" s="18"/>
      <c r="D88" s="19" t="s">
        <v>163</v>
      </c>
      <c r="E88" s="32">
        <f>'[2]Лист1'!$D$53-E86</f>
        <v>-187832983</v>
      </c>
      <c r="F88" s="18"/>
      <c r="G88" s="18"/>
      <c r="H88" s="18"/>
      <c r="I88" s="18"/>
      <c r="J88" s="34"/>
      <c r="K88" s="18"/>
      <c r="L88" s="18"/>
      <c r="M88" s="18"/>
      <c r="N88" s="18"/>
      <c r="O88" s="18"/>
      <c r="P88" s="34"/>
      <c r="Q88" s="45">
        <f>'[2]Лист1'!$D$53-Q86</f>
        <v>52682794</v>
      </c>
      <c r="R88" s="18"/>
      <c r="S88" s="18"/>
      <c r="T88" s="18"/>
      <c r="U88" s="18"/>
      <c r="V88" s="48"/>
      <c r="W88" s="18"/>
      <c r="X88" s="18"/>
      <c r="Y88" s="18"/>
      <c r="Z88" s="18"/>
      <c r="AA88" s="18"/>
      <c r="AB88" s="34"/>
    </row>
    <row r="89" spans="1:40" s="57" customFormat="1" ht="12.75" hidden="1">
      <c r="A89" s="50"/>
      <c r="B89" s="50"/>
      <c r="C89" s="50"/>
      <c r="D89" s="51"/>
      <c r="E89" s="52"/>
      <c r="F89" s="50"/>
      <c r="G89" s="50"/>
      <c r="H89" s="50"/>
      <c r="I89" s="50"/>
      <c r="J89" s="53"/>
      <c r="K89" s="50"/>
      <c r="L89" s="50"/>
      <c r="M89" s="50"/>
      <c r="N89" s="50"/>
      <c r="O89" s="50"/>
      <c r="P89" s="53"/>
      <c r="Q89" s="54"/>
      <c r="R89" s="50"/>
      <c r="S89" s="50"/>
      <c r="T89" s="50"/>
      <c r="U89" s="50"/>
      <c r="V89" s="55"/>
      <c r="W89" s="50"/>
      <c r="X89" s="50"/>
      <c r="Y89" s="50"/>
      <c r="Z89" s="50"/>
      <c r="AA89" s="50"/>
      <c r="AB89" s="53"/>
      <c r="AC89" s="56">
        <f>E86+Q86</f>
        <v>249315709</v>
      </c>
      <c r="AD89" s="56">
        <f aca="true" t="shared" si="40" ref="AD89:AN89">F86+R86</f>
        <v>248815709</v>
      </c>
      <c r="AE89" s="56">
        <f t="shared" si="40"/>
        <v>106132515</v>
      </c>
      <c r="AF89" s="56">
        <f t="shared" si="40"/>
        <v>11174949</v>
      </c>
      <c r="AG89" s="56">
        <f t="shared" si="40"/>
        <v>0</v>
      </c>
      <c r="AH89" s="56">
        <f t="shared" si="40"/>
        <v>7071786.6899999995</v>
      </c>
      <c r="AI89" s="56">
        <f t="shared" si="40"/>
        <v>1980077.63</v>
      </c>
      <c r="AJ89" s="56">
        <f t="shared" si="40"/>
        <v>297926</v>
      </c>
      <c r="AK89" s="56">
        <f t="shared" si="40"/>
        <v>211334.1</v>
      </c>
      <c r="AL89" s="56">
        <f t="shared" si="40"/>
        <v>5091709.06</v>
      </c>
      <c r="AM89" s="56">
        <f t="shared" si="40"/>
        <v>5019021.06</v>
      </c>
      <c r="AN89" s="56">
        <f t="shared" si="40"/>
        <v>256387495.69</v>
      </c>
    </row>
    <row r="90" spans="1:40" ht="12.75" hidden="1">
      <c r="A90" s="18"/>
      <c r="B90" s="18"/>
      <c r="C90" s="18"/>
      <c r="D90" s="20"/>
      <c r="E90" s="32"/>
      <c r="F90" s="18"/>
      <c r="G90" s="18"/>
      <c r="H90" s="18"/>
      <c r="I90" s="18"/>
      <c r="J90" s="34"/>
      <c r="K90" s="18"/>
      <c r="L90" s="18"/>
      <c r="M90" s="18"/>
      <c r="N90" s="18"/>
      <c r="O90" s="18"/>
      <c r="P90" s="34"/>
      <c r="Q90" s="45"/>
      <c r="R90" s="18"/>
      <c r="S90" s="18"/>
      <c r="T90" s="18"/>
      <c r="U90" s="18"/>
      <c r="V90" s="48"/>
      <c r="W90" s="18"/>
      <c r="X90" s="18"/>
      <c r="Y90" s="18"/>
      <c r="Z90" s="18"/>
      <c r="AA90" s="18"/>
      <c r="AB90" s="34"/>
      <c r="AC90" s="49">
        <f>AC86-'додаток 3'!E111</f>
        <v>0</v>
      </c>
      <c r="AD90" s="49">
        <f>AD86-'додаток 3'!F111</f>
        <v>0</v>
      </c>
      <c r="AE90" s="49">
        <f>AE86-'додаток 3'!G111</f>
        <v>0</v>
      </c>
      <c r="AF90" s="49">
        <f>AF86-'додаток 3'!H111</f>
        <v>0</v>
      </c>
      <c r="AG90" s="49">
        <f>AG86-'додаток 3'!I111</f>
        <v>0</v>
      </c>
      <c r="AH90" s="49">
        <f>AH86-'додаток 3'!J111</f>
        <v>0</v>
      </c>
      <c r="AI90" s="49">
        <f>AI86-'додаток 3'!K111</f>
        <v>0</v>
      </c>
      <c r="AJ90" s="49">
        <f>AJ86-'додаток 3'!L111</f>
        <v>0</v>
      </c>
      <c r="AK90" s="49">
        <f>AK86-'додаток 3'!M111</f>
        <v>0</v>
      </c>
      <c r="AL90" s="49">
        <f>AL86-'додаток 3'!N111</f>
        <v>0</v>
      </c>
      <c r="AM90" s="49">
        <f>AM86-'додаток 3'!O111</f>
        <v>0</v>
      </c>
      <c r="AN90" s="49">
        <f>AN86-'додаток 3'!P111</f>
        <v>0</v>
      </c>
    </row>
    <row r="91" spans="1:38" ht="12.75" hidden="1">
      <c r="A91" s="18"/>
      <c r="B91" s="18"/>
      <c r="C91" s="18"/>
      <c r="D91" s="20"/>
      <c r="E91" s="32"/>
      <c r="F91" s="18"/>
      <c r="G91" s="18"/>
      <c r="H91" s="18"/>
      <c r="I91" s="18"/>
      <c r="J91" s="34"/>
      <c r="K91" s="18"/>
      <c r="L91" s="18"/>
      <c r="M91" s="18"/>
      <c r="N91" s="18"/>
      <c r="O91" s="18"/>
      <c r="P91" s="34"/>
      <c r="Q91" s="45"/>
      <c r="R91" s="18"/>
      <c r="S91" s="18"/>
      <c r="T91" s="18"/>
      <c r="U91" s="18"/>
      <c r="V91" s="48"/>
      <c r="W91" s="18"/>
      <c r="X91" s="18"/>
      <c r="Y91" s="18"/>
      <c r="Z91" s="18"/>
      <c r="AA91" s="18"/>
      <c r="AB91" s="34"/>
      <c r="AL91" s="49">
        <f>AL89-AM89</f>
        <v>72688</v>
      </c>
    </row>
    <row r="92" spans="1:38" ht="12.75">
      <c r="A92" s="18"/>
      <c r="B92" s="18"/>
      <c r="C92" s="18"/>
      <c r="D92" s="20"/>
      <c r="E92" s="32"/>
      <c r="F92" s="18"/>
      <c r="G92" s="18"/>
      <c r="H92" s="18"/>
      <c r="I92" s="18"/>
      <c r="J92" s="34"/>
      <c r="K92" s="18"/>
      <c r="L92" s="18"/>
      <c r="M92" s="18"/>
      <c r="N92" s="18"/>
      <c r="O92" s="18"/>
      <c r="P92" s="34"/>
      <c r="Q92" s="45"/>
      <c r="R92" s="18"/>
      <c r="S92" s="18"/>
      <c r="T92" s="18"/>
      <c r="U92" s="18"/>
      <c r="V92" s="48"/>
      <c r="W92" s="18"/>
      <c r="X92" s="18"/>
      <c r="Y92" s="18"/>
      <c r="Z92" s="18"/>
      <c r="AA92" s="18"/>
      <c r="AB92" s="34"/>
      <c r="AL92" s="49"/>
    </row>
    <row r="93" spans="1:38" ht="12.75">
      <c r="A93" s="18"/>
      <c r="B93" s="18"/>
      <c r="C93" s="18"/>
      <c r="D93" s="20"/>
      <c r="E93" s="32"/>
      <c r="F93" s="18"/>
      <c r="G93" s="18"/>
      <c r="H93" s="18"/>
      <c r="I93" s="18"/>
      <c r="J93" s="34"/>
      <c r="K93" s="18"/>
      <c r="L93" s="18"/>
      <c r="M93" s="18"/>
      <c r="N93" s="18"/>
      <c r="O93" s="18"/>
      <c r="P93" s="34"/>
      <c r="Q93" s="45"/>
      <c r="R93" s="18"/>
      <c r="S93" s="18"/>
      <c r="T93" s="18"/>
      <c r="U93" s="18"/>
      <c r="V93" s="48"/>
      <c r="W93" s="18"/>
      <c r="X93" s="18"/>
      <c r="Y93" s="18"/>
      <c r="Z93" s="18"/>
      <c r="AA93" s="18"/>
      <c r="AB93" s="34"/>
      <c r="AL93" s="49"/>
    </row>
    <row r="94" spans="1:38" ht="12.75">
      <c r="A94" s="18"/>
      <c r="B94" s="18"/>
      <c r="C94" s="18"/>
      <c r="D94" s="20"/>
      <c r="E94" s="32"/>
      <c r="F94" s="18"/>
      <c r="G94" s="18"/>
      <c r="H94" s="18"/>
      <c r="I94" s="18"/>
      <c r="J94" s="34"/>
      <c r="K94" s="18"/>
      <c r="L94" s="18"/>
      <c r="M94" s="18"/>
      <c r="N94" s="18"/>
      <c r="O94" s="18"/>
      <c r="P94" s="34"/>
      <c r="Q94" s="45"/>
      <c r="R94" s="18"/>
      <c r="S94" s="18"/>
      <c r="T94" s="18"/>
      <c r="U94" s="18"/>
      <c r="V94" s="48"/>
      <c r="W94" s="18"/>
      <c r="X94" s="18"/>
      <c r="Y94" s="18"/>
      <c r="Z94" s="18"/>
      <c r="AA94" s="18"/>
      <c r="AB94" s="34"/>
      <c r="AL94" s="49"/>
    </row>
    <row r="95" spans="1:38" ht="12.75">
      <c r="A95" s="18"/>
      <c r="B95" s="18"/>
      <c r="C95" s="18"/>
      <c r="D95" s="20"/>
      <c r="E95" s="32"/>
      <c r="F95" s="18"/>
      <c r="G95" s="18"/>
      <c r="H95" s="18"/>
      <c r="I95" s="18"/>
      <c r="J95" s="34"/>
      <c r="K95" s="18"/>
      <c r="L95" s="18"/>
      <c r="M95" s="18"/>
      <c r="N95" s="18"/>
      <c r="O95" s="18"/>
      <c r="P95" s="34"/>
      <c r="Q95" s="45"/>
      <c r="R95" s="18"/>
      <c r="S95" s="18"/>
      <c r="T95" s="18"/>
      <c r="U95" s="18"/>
      <c r="V95" s="48"/>
      <c r="W95" s="18"/>
      <c r="X95" s="18"/>
      <c r="Y95" s="18"/>
      <c r="Z95" s="18"/>
      <c r="AA95" s="18"/>
      <c r="AB95" s="34"/>
      <c r="AL95" s="49"/>
    </row>
    <row r="96" spans="1:28" ht="12.75">
      <c r="A96" s="18"/>
      <c r="B96" s="18"/>
      <c r="C96" s="18"/>
      <c r="D96" s="20"/>
      <c r="E96" s="32"/>
      <c r="F96" s="18"/>
      <c r="G96" s="18"/>
      <c r="H96" s="18"/>
      <c r="I96" s="18"/>
      <c r="J96" s="34"/>
      <c r="K96" s="18"/>
      <c r="L96" s="18"/>
      <c r="M96" s="18"/>
      <c r="N96" s="18"/>
      <c r="O96" s="18"/>
      <c r="P96" s="34"/>
      <c r="Q96" s="45"/>
      <c r="R96" s="18"/>
      <c r="S96" s="18"/>
      <c r="T96" s="18"/>
      <c r="U96" s="18"/>
      <c r="V96" s="48"/>
      <c r="W96" s="18"/>
      <c r="X96" s="18"/>
      <c r="Y96" s="18"/>
      <c r="Z96" s="18"/>
      <c r="AA96" s="18"/>
      <c r="AB96" s="34"/>
    </row>
    <row r="97" spans="1:32" ht="18.75">
      <c r="A97" s="90" t="s">
        <v>157</v>
      </c>
      <c r="B97" s="90"/>
      <c r="C97" s="90"/>
      <c r="D97" s="90"/>
      <c r="E97" s="46"/>
      <c r="F97" s="85" t="s">
        <v>158</v>
      </c>
      <c r="G97" s="85"/>
      <c r="H97" s="85"/>
      <c r="I97" s="83" t="s">
        <v>158</v>
      </c>
      <c r="J97" s="46"/>
      <c r="K97" s="85"/>
      <c r="L97" s="85"/>
      <c r="M97" s="85"/>
      <c r="N97" s="85"/>
      <c r="O97" s="85"/>
      <c r="P97" s="46"/>
      <c r="Q97" s="46"/>
      <c r="R97" s="85" t="s">
        <v>158</v>
      </c>
      <c r="S97" s="85"/>
      <c r="T97" s="85"/>
      <c r="U97" s="83" t="s">
        <v>158</v>
      </c>
      <c r="V97" s="46"/>
      <c r="W97" s="85"/>
      <c r="X97" s="85"/>
      <c r="Y97" s="85"/>
      <c r="Z97" s="85"/>
      <c r="AA97" s="85"/>
      <c r="AB97" s="46"/>
      <c r="AC97" s="84"/>
      <c r="AD97" s="84"/>
      <c r="AE97" s="84"/>
      <c r="AF97" s="84" t="s">
        <v>158</v>
      </c>
    </row>
    <row r="98" spans="37:38" ht="12.75" hidden="1">
      <c r="AK98" t="s">
        <v>201</v>
      </c>
      <c r="AL98">
        <v>7999</v>
      </c>
    </row>
    <row r="99" spans="37:38" ht="12.75" hidden="1">
      <c r="AK99" t="s">
        <v>202</v>
      </c>
      <c r="AL99">
        <v>49689</v>
      </c>
    </row>
    <row r="100" spans="1:38" ht="12.75" hidden="1">
      <c r="A100" s="2"/>
      <c r="AK100" t="s">
        <v>203</v>
      </c>
      <c r="AL100">
        <v>15000</v>
      </c>
    </row>
    <row r="101" ht="12.75">
      <c r="A101" s="2"/>
    </row>
    <row r="102" ht="12.75">
      <c r="A102" s="2"/>
    </row>
    <row r="103" ht="12.75">
      <c r="A103" s="2"/>
    </row>
  </sheetData>
  <sheetProtection/>
  <mergeCells count="76">
    <mergeCell ref="AL2:AN2"/>
    <mergeCell ref="AL3:AN3"/>
    <mergeCell ref="AL4:AN4"/>
    <mergeCell ref="V13:AA13"/>
    <mergeCell ref="A10:AI10"/>
    <mergeCell ref="A11:AI11"/>
    <mergeCell ref="AL6:AN6"/>
    <mergeCell ref="AL7:AN7"/>
    <mergeCell ref="AL8:AN8"/>
    <mergeCell ref="AL9:AN9"/>
    <mergeCell ref="S15:S16"/>
    <mergeCell ref="T15:T16"/>
    <mergeCell ref="X15:X16"/>
    <mergeCell ref="Y15:Y16"/>
    <mergeCell ref="Q13:U13"/>
    <mergeCell ref="AB13:AB16"/>
    <mergeCell ref="Q14:Q16"/>
    <mergeCell ref="R14:R16"/>
    <mergeCell ref="S14:T14"/>
    <mergeCell ref="U14:U16"/>
    <mergeCell ref="V14:V16"/>
    <mergeCell ref="W14:W16"/>
    <mergeCell ref="X14:Y14"/>
    <mergeCell ref="Z14:Z16"/>
    <mergeCell ref="AA15:AA16"/>
    <mergeCell ref="Z5:AB5"/>
    <mergeCell ref="Z6:AB6"/>
    <mergeCell ref="Z7:AB7"/>
    <mergeCell ref="Z8:AB8"/>
    <mergeCell ref="Z1:AB1"/>
    <mergeCell ref="Z2:AB2"/>
    <mergeCell ref="Z3:AB3"/>
    <mergeCell ref="B13:B16"/>
    <mergeCell ref="N14:N16"/>
    <mergeCell ref="O15:O16"/>
    <mergeCell ref="P13:P16"/>
    <mergeCell ref="L14:M14"/>
    <mergeCell ref="L15:L16"/>
    <mergeCell ref="M15:M16"/>
    <mergeCell ref="N5:P5"/>
    <mergeCell ref="N6:P6"/>
    <mergeCell ref="N7:P7"/>
    <mergeCell ref="N8:P8"/>
    <mergeCell ref="J13:O13"/>
    <mergeCell ref="J14:J16"/>
    <mergeCell ref="K14:K16"/>
    <mergeCell ref="A13:A16"/>
    <mergeCell ref="G14:H14"/>
    <mergeCell ref="G15:G16"/>
    <mergeCell ref="H15:H16"/>
    <mergeCell ref="A97:D97"/>
    <mergeCell ref="N1:P1"/>
    <mergeCell ref="N2:P2"/>
    <mergeCell ref="N3:P3"/>
    <mergeCell ref="C13:C16"/>
    <mergeCell ref="D13:D16"/>
    <mergeCell ref="E13:I13"/>
    <mergeCell ref="E14:E16"/>
    <mergeCell ref="F14:F16"/>
    <mergeCell ref="I14:I16"/>
    <mergeCell ref="AM15:AM16"/>
    <mergeCell ref="AC13:AG13"/>
    <mergeCell ref="AH13:AM13"/>
    <mergeCell ref="AN13:AN16"/>
    <mergeCell ref="AC14:AC16"/>
    <mergeCell ref="AD14:AD16"/>
    <mergeCell ref="AE14:AF14"/>
    <mergeCell ref="AG14:AG16"/>
    <mergeCell ref="AH14:AH16"/>
    <mergeCell ref="AI14:AI16"/>
    <mergeCell ref="AL14:AL16"/>
    <mergeCell ref="AE15:AE16"/>
    <mergeCell ref="AF15:AF16"/>
    <mergeCell ref="AJ15:AJ16"/>
    <mergeCell ref="AK15:AK16"/>
    <mergeCell ref="AJ14:AK14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="85" zoomScaleNormal="85" zoomScalePageLayoutView="0" workbookViewId="0" topLeftCell="C1">
      <selection activeCell="J7" sqref="J7"/>
    </sheetView>
  </sheetViews>
  <sheetFormatPr defaultColWidth="9.00390625" defaultRowHeight="12.75"/>
  <cols>
    <col min="1" max="3" width="11.875" style="0" customWidth="1"/>
    <col min="4" max="4" width="40.625" style="0" customWidth="1"/>
    <col min="5" max="5" width="12.875" style="28" customWidth="1"/>
    <col min="6" max="6" width="13.00390625" style="0" customWidth="1"/>
    <col min="7" max="7" width="12.75390625" style="0" customWidth="1"/>
    <col min="8" max="8" width="11.375" style="0" customWidth="1"/>
    <col min="9" max="9" width="11.375" style="0" hidden="1" customWidth="1"/>
    <col min="10" max="10" width="11.375" style="28" customWidth="1"/>
    <col min="11" max="11" width="11.375" style="0" customWidth="1"/>
    <col min="12" max="12" width="12.375" style="0" customWidth="1"/>
    <col min="13" max="13" width="11.375" style="28" customWidth="1"/>
    <col min="14" max="15" width="11.375" style="0" customWidth="1"/>
    <col min="16" max="16" width="12.875" style="28" customWidth="1"/>
  </cols>
  <sheetData>
    <row r="1" spans="14:16" ht="14.25">
      <c r="N1" s="91" t="s">
        <v>169</v>
      </c>
      <c r="O1" s="91"/>
      <c r="P1" s="91"/>
    </row>
    <row r="2" spans="14:16" ht="15">
      <c r="N2" s="92" t="s">
        <v>159</v>
      </c>
      <c r="O2" s="92"/>
      <c r="P2" s="92"/>
    </row>
    <row r="3" spans="14:16" ht="15">
      <c r="N3" s="92" t="s">
        <v>205</v>
      </c>
      <c r="O3" s="92"/>
      <c r="P3" s="92"/>
    </row>
    <row r="4" spans="14:16" ht="15">
      <c r="N4" s="5"/>
      <c r="O4" s="5"/>
      <c r="P4" s="35"/>
    </row>
    <row r="5" spans="14:16" ht="14.25">
      <c r="N5" s="91" t="s">
        <v>169</v>
      </c>
      <c r="O5" s="91"/>
      <c r="P5" s="91"/>
    </row>
    <row r="6" spans="14:16" ht="15">
      <c r="N6" s="92" t="s">
        <v>159</v>
      </c>
      <c r="O6" s="92"/>
      <c r="P6" s="92"/>
    </row>
    <row r="7" spans="14:16" ht="15">
      <c r="N7" s="92" t="s">
        <v>160</v>
      </c>
      <c r="O7" s="92"/>
      <c r="P7" s="92"/>
    </row>
    <row r="8" spans="14:16" ht="15">
      <c r="N8" s="92" t="s">
        <v>165</v>
      </c>
      <c r="O8" s="92"/>
      <c r="P8" s="92"/>
    </row>
    <row r="9" spans="1:16" ht="15.75">
      <c r="A9" s="98" t="s">
        <v>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ht="15.75">
      <c r="A10" s="98" t="s">
        <v>170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6" ht="15.75">
      <c r="A11" s="98" t="s">
        <v>171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ht="12.75">
      <c r="P12" s="36" t="s">
        <v>1</v>
      </c>
    </row>
    <row r="13" spans="1:16" ht="12.75">
      <c r="A13" s="102" t="s">
        <v>2</v>
      </c>
      <c r="B13" s="93" t="s">
        <v>3</v>
      </c>
      <c r="C13" s="93" t="s">
        <v>4</v>
      </c>
      <c r="D13" s="86" t="s">
        <v>5</v>
      </c>
      <c r="E13" s="86" t="s">
        <v>6</v>
      </c>
      <c r="F13" s="86"/>
      <c r="G13" s="86"/>
      <c r="H13" s="86"/>
      <c r="I13" s="86"/>
      <c r="J13" s="86" t="s">
        <v>12</v>
      </c>
      <c r="K13" s="86"/>
      <c r="L13" s="86"/>
      <c r="M13" s="86"/>
      <c r="N13" s="86"/>
      <c r="O13" s="86"/>
      <c r="P13" s="89" t="s">
        <v>14</v>
      </c>
    </row>
    <row r="14" spans="1:16" ht="12.75">
      <c r="A14" s="103"/>
      <c r="B14" s="86"/>
      <c r="C14" s="86"/>
      <c r="D14" s="86"/>
      <c r="E14" s="89" t="s">
        <v>7</v>
      </c>
      <c r="F14" s="86" t="s">
        <v>8</v>
      </c>
      <c r="G14" s="86" t="s">
        <v>9</v>
      </c>
      <c r="H14" s="86"/>
      <c r="I14" s="86" t="s">
        <v>11</v>
      </c>
      <c r="J14" s="89" t="s">
        <v>7</v>
      </c>
      <c r="K14" s="86" t="s">
        <v>8</v>
      </c>
      <c r="L14" s="86" t="s">
        <v>9</v>
      </c>
      <c r="M14" s="86"/>
      <c r="N14" s="86" t="s">
        <v>11</v>
      </c>
      <c r="O14" s="6" t="s">
        <v>9</v>
      </c>
      <c r="P14" s="89"/>
    </row>
    <row r="15" spans="1:16" ht="12.75">
      <c r="A15" s="103"/>
      <c r="B15" s="86"/>
      <c r="C15" s="86"/>
      <c r="D15" s="86"/>
      <c r="E15" s="89"/>
      <c r="F15" s="86"/>
      <c r="G15" s="87" t="s">
        <v>164</v>
      </c>
      <c r="H15" s="86" t="s">
        <v>10</v>
      </c>
      <c r="I15" s="86"/>
      <c r="J15" s="89"/>
      <c r="K15" s="86"/>
      <c r="L15" s="87" t="s">
        <v>164</v>
      </c>
      <c r="M15" s="89" t="s">
        <v>10</v>
      </c>
      <c r="N15" s="86"/>
      <c r="O15" s="86" t="s">
        <v>13</v>
      </c>
      <c r="P15" s="89"/>
    </row>
    <row r="16" spans="1:16" ht="44.25" customHeight="1">
      <c r="A16" s="103"/>
      <c r="B16" s="86"/>
      <c r="C16" s="86"/>
      <c r="D16" s="86"/>
      <c r="E16" s="89"/>
      <c r="F16" s="86"/>
      <c r="G16" s="87"/>
      <c r="H16" s="86"/>
      <c r="I16" s="86"/>
      <c r="J16" s="89"/>
      <c r="K16" s="86"/>
      <c r="L16" s="87"/>
      <c r="M16" s="89"/>
      <c r="N16" s="86"/>
      <c r="O16" s="86"/>
      <c r="P16" s="89"/>
    </row>
    <row r="17" spans="1:16" ht="12.75">
      <c r="A17" s="58">
        <v>1</v>
      </c>
      <c r="B17" s="6">
        <v>2</v>
      </c>
      <c r="C17" s="6">
        <v>3</v>
      </c>
      <c r="D17" s="6">
        <v>4</v>
      </c>
      <c r="E17" s="29">
        <v>5</v>
      </c>
      <c r="F17" s="6">
        <v>6</v>
      </c>
      <c r="G17" s="6">
        <v>7</v>
      </c>
      <c r="H17" s="6">
        <v>8</v>
      </c>
      <c r="I17" s="6">
        <v>9</v>
      </c>
      <c r="J17" s="29">
        <v>10</v>
      </c>
      <c r="K17" s="6">
        <v>11</v>
      </c>
      <c r="L17" s="6">
        <v>12</v>
      </c>
      <c r="M17" s="29">
        <v>13</v>
      </c>
      <c r="N17" s="6">
        <v>14</v>
      </c>
      <c r="O17" s="6">
        <v>15</v>
      </c>
      <c r="P17" s="29">
        <v>16</v>
      </c>
    </row>
    <row r="18" spans="1:16" ht="25.5">
      <c r="A18" s="59" t="s">
        <v>172</v>
      </c>
      <c r="B18" s="7"/>
      <c r="C18" s="9"/>
      <c r="D18" s="79" t="s">
        <v>173</v>
      </c>
      <c r="E18" s="14">
        <f>E19+E21+E25+E27+E29+E31</f>
        <v>49375315</v>
      </c>
      <c r="F18" s="14">
        <f aca="true" t="shared" si="0" ref="F18:P18">F19+F21+F25+F27+F29+F31</f>
        <v>49375315</v>
      </c>
      <c r="G18" s="14">
        <f t="shared" si="0"/>
        <v>40413607</v>
      </c>
      <c r="H18" s="14">
        <f t="shared" si="0"/>
        <v>3998114</v>
      </c>
      <c r="I18" s="14">
        <f t="shared" si="0"/>
        <v>0</v>
      </c>
      <c r="J18" s="14">
        <f t="shared" si="0"/>
        <v>2587921.0500000003</v>
      </c>
      <c r="K18" s="14">
        <f t="shared" si="0"/>
        <v>635724.6</v>
      </c>
      <c r="L18" s="14">
        <f t="shared" si="0"/>
        <v>236826</v>
      </c>
      <c r="M18" s="14">
        <f t="shared" si="0"/>
        <v>31411</v>
      </c>
      <c r="N18" s="14">
        <f t="shared" si="0"/>
        <v>1936419.1400000001</v>
      </c>
      <c r="O18" s="14">
        <f t="shared" si="0"/>
        <v>1886730.1400000001</v>
      </c>
      <c r="P18" s="14">
        <f t="shared" si="0"/>
        <v>51963236.050000004</v>
      </c>
    </row>
    <row r="19" spans="1:16" ht="12.75">
      <c r="A19" s="60"/>
      <c r="B19" s="8" t="s">
        <v>15</v>
      </c>
      <c r="C19" s="9"/>
      <c r="D19" s="79" t="s">
        <v>16</v>
      </c>
      <c r="E19" s="14">
        <f>E20</f>
        <v>2287230</v>
      </c>
      <c r="F19" s="14">
        <f aca="true" t="shared" si="1" ref="F19:P19">F20</f>
        <v>2287230</v>
      </c>
      <c r="G19" s="14">
        <f t="shared" si="1"/>
        <v>2004650</v>
      </c>
      <c r="H19" s="14">
        <f t="shared" si="1"/>
        <v>77709</v>
      </c>
      <c r="I19" s="14">
        <f t="shared" si="1"/>
        <v>0</v>
      </c>
      <c r="J19" s="14">
        <f t="shared" si="1"/>
        <v>26000</v>
      </c>
      <c r="K19" s="14">
        <f t="shared" si="1"/>
        <v>0</v>
      </c>
      <c r="L19" s="14">
        <f t="shared" si="1"/>
        <v>0</v>
      </c>
      <c r="M19" s="14">
        <f t="shared" si="1"/>
        <v>0</v>
      </c>
      <c r="N19" s="14">
        <f t="shared" si="1"/>
        <v>26000</v>
      </c>
      <c r="O19" s="14">
        <f t="shared" si="1"/>
        <v>26000</v>
      </c>
      <c r="P19" s="14">
        <f t="shared" si="1"/>
        <v>2313230</v>
      </c>
    </row>
    <row r="20" spans="1:16" ht="63.75">
      <c r="A20" s="58"/>
      <c r="B20" s="11" t="s">
        <v>18</v>
      </c>
      <c r="C20" s="12" t="s">
        <v>17</v>
      </c>
      <c r="D20" s="80" t="s">
        <v>19</v>
      </c>
      <c r="E20" s="30">
        <f>'додаток 2'!AC19</f>
        <v>2287230</v>
      </c>
      <c r="F20" s="30">
        <f>'додаток 2'!AD19</f>
        <v>2287230</v>
      </c>
      <c r="G20" s="30">
        <f>'додаток 2'!AE19</f>
        <v>2004650</v>
      </c>
      <c r="H20" s="30">
        <f>'додаток 2'!AF19</f>
        <v>77709</v>
      </c>
      <c r="I20" s="30">
        <f>'додаток 2'!AG19</f>
        <v>0</v>
      </c>
      <c r="J20" s="30">
        <f>'додаток 2'!AH19</f>
        <v>26000</v>
      </c>
      <c r="K20" s="30">
        <f>'додаток 2'!AI19</f>
        <v>0</v>
      </c>
      <c r="L20" s="30">
        <f>'додаток 2'!AJ19</f>
        <v>0</v>
      </c>
      <c r="M20" s="30">
        <f>'додаток 2'!AK19</f>
        <v>0</v>
      </c>
      <c r="N20" s="30">
        <f>'додаток 2'!AL19</f>
        <v>26000</v>
      </c>
      <c r="O20" s="30">
        <f>'додаток 2'!AM19</f>
        <v>26000</v>
      </c>
      <c r="P20" s="30">
        <f>'додаток 2'!AN19</f>
        <v>2313230</v>
      </c>
    </row>
    <row r="21" spans="1:16" s="42" customFormat="1" ht="12.75">
      <c r="A21" s="60"/>
      <c r="B21" s="8" t="s">
        <v>42</v>
      </c>
      <c r="C21" s="9"/>
      <c r="D21" s="79" t="s">
        <v>43</v>
      </c>
      <c r="E21" s="14">
        <f>SUM(E22:E24)</f>
        <v>46169596</v>
      </c>
      <c r="F21" s="14">
        <f aca="true" t="shared" si="2" ref="F21:P21">SUM(F22:F24)</f>
        <v>46169596</v>
      </c>
      <c r="G21" s="14">
        <f t="shared" si="2"/>
        <v>38288132</v>
      </c>
      <c r="H21" s="14">
        <f t="shared" si="2"/>
        <v>3908112</v>
      </c>
      <c r="I21" s="14">
        <f t="shared" si="2"/>
        <v>0</v>
      </c>
      <c r="J21" s="14">
        <f t="shared" si="2"/>
        <v>1972490.9100000001</v>
      </c>
      <c r="K21" s="14">
        <f t="shared" si="2"/>
        <v>635724.6</v>
      </c>
      <c r="L21" s="14">
        <f t="shared" si="2"/>
        <v>236826</v>
      </c>
      <c r="M21" s="14">
        <f t="shared" si="2"/>
        <v>31411</v>
      </c>
      <c r="N21" s="14">
        <f t="shared" si="2"/>
        <v>1320989</v>
      </c>
      <c r="O21" s="14">
        <f t="shared" si="2"/>
        <v>1271300</v>
      </c>
      <c r="P21" s="14">
        <f t="shared" si="2"/>
        <v>48142086.910000004</v>
      </c>
    </row>
    <row r="22" spans="1:16" ht="25.5">
      <c r="A22" s="58"/>
      <c r="B22" s="11" t="s">
        <v>45</v>
      </c>
      <c r="C22" s="12" t="s">
        <v>44</v>
      </c>
      <c r="D22" s="80" t="s">
        <v>46</v>
      </c>
      <c r="E22" s="30">
        <f>'додаток 2'!AC31</f>
        <v>13982304</v>
      </c>
      <c r="F22" s="30">
        <f>'додаток 2'!AD31</f>
        <v>13982304</v>
      </c>
      <c r="G22" s="30">
        <f>'додаток 2'!AE31</f>
        <v>11300553</v>
      </c>
      <c r="H22" s="30">
        <f>'додаток 2'!AF31</f>
        <v>1388242</v>
      </c>
      <c r="I22" s="30">
        <f>'додаток 2'!AG31</f>
        <v>0</v>
      </c>
      <c r="J22" s="30">
        <f>'додаток 2'!AH31</f>
        <v>185784.31</v>
      </c>
      <c r="K22" s="30">
        <f>'додаток 2'!AI31</f>
        <v>120007</v>
      </c>
      <c r="L22" s="30">
        <f>'додаток 2'!AJ31</f>
        <v>17226</v>
      </c>
      <c r="M22" s="30">
        <f>'додаток 2'!AK31</f>
        <v>0</v>
      </c>
      <c r="N22" s="30">
        <f>'додаток 2'!AL31</f>
        <v>50000</v>
      </c>
      <c r="O22" s="30">
        <f>'додаток 2'!AM31</f>
        <v>50000</v>
      </c>
      <c r="P22" s="30">
        <f>'додаток 2'!AN31</f>
        <v>14168088.31</v>
      </c>
    </row>
    <row r="23" spans="1:16" ht="38.25">
      <c r="A23" s="58"/>
      <c r="B23" s="11" t="s">
        <v>47</v>
      </c>
      <c r="C23" s="12" t="s">
        <v>44</v>
      </c>
      <c r="D23" s="80" t="s">
        <v>48</v>
      </c>
      <c r="E23" s="30">
        <f>'додаток 2'!AC32</f>
        <v>21870419</v>
      </c>
      <c r="F23" s="30">
        <f>'додаток 2'!AD32</f>
        <v>21870419</v>
      </c>
      <c r="G23" s="30">
        <f>'додаток 2'!AE32</f>
        <v>18252241</v>
      </c>
      <c r="H23" s="30">
        <f>'додаток 2'!AF32</f>
        <v>1964368</v>
      </c>
      <c r="I23" s="30">
        <f>'додаток 2'!AG32</f>
        <v>0</v>
      </c>
      <c r="J23" s="30">
        <f>'додаток 2'!AH32</f>
        <v>514500</v>
      </c>
      <c r="K23" s="30">
        <f>'додаток 2'!AI32</f>
        <v>455311</v>
      </c>
      <c r="L23" s="30">
        <f>'додаток 2'!AJ32</f>
        <v>219600</v>
      </c>
      <c r="M23" s="30">
        <f>'додаток 2'!AK32</f>
        <v>31411</v>
      </c>
      <c r="N23" s="30">
        <f>'додаток 2'!AL32</f>
        <v>59189</v>
      </c>
      <c r="O23" s="30">
        <f>'додаток 2'!AM32</f>
        <v>9500</v>
      </c>
      <c r="P23" s="30">
        <f>'додаток 2'!AN32</f>
        <v>22384919</v>
      </c>
    </row>
    <row r="24" spans="1:16" ht="12.75">
      <c r="A24" s="58"/>
      <c r="B24" s="11" t="s">
        <v>50</v>
      </c>
      <c r="C24" s="12" t="s">
        <v>49</v>
      </c>
      <c r="D24" s="80" t="s">
        <v>51</v>
      </c>
      <c r="E24" s="30">
        <f>'додаток 2'!AC33</f>
        <v>10316873</v>
      </c>
      <c r="F24" s="30">
        <f>'додаток 2'!AD33</f>
        <v>10316873</v>
      </c>
      <c r="G24" s="30">
        <f>'додаток 2'!AE33</f>
        <v>8735338</v>
      </c>
      <c r="H24" s="30">
        <f>'додаток 2'!AF33</f>
        <v>555502</v>
      </c>
      <c r="I24" s="30">
        <f>'додаток 2'!AG33</f>
        <v>0</v>
      </c>
      <c r="J24" s="30">
        <f>'додаток 2'!AH33</f>
        <v>1272206.6</v>
      </c>
      <c r="K24" s="30">
        <f>'додаток 2'!AI33</f>
        <v>60406.6</v>
      </c>
      <c r="L24" s="30">
        <f>'додаток 2'!AJ33</f>
        <v>0</v>
      </c>
      <c r="M24" s="30">
        <f>'додаток 2'!AK33</f>
        <v>0</v>
      </c>
      <c r="N24" s="30">
        <f>'додаток 2'!AL33</f>
        <v>1211800</v>
      </c>
      <c r="O24" s="30">
        <f>'додаток 2'!AM33</f>
        <v>1211800</v>
      </c>
      <c r="P24" s="30">
        <f>'додаток 2'!AN33</f>
        <v>11589079.6</v>
      </c>
    </row>
    <row r="25" spans="1:16" ht="12.75">
      <c r="A25" s="60"/>
      <c r="B25" s="8" t="s">
        <v>52</v>
      </c>
      <c r="C25" s="9"/>
      <c r="D25" s="79" t="s">
        <v>53</v>
      </c>
      <c r="E25" s="14">
        <f>E26</f>
        <v>200000</v>
      </c>
      <c r="F25" s="14">
        <f aca="true" t="shared" si="3" ref="F25:P25">F26</f>
        <v>200000</v>
      </c>
      <c r="G25" s="14">
        <f t="shared" si="3"/>
        <v>0</v>
      </c>
      <c r="H25" s="14">
        <f t="shared" si="3"/>
        <v>0</v>
      </c>
      <c r="I25" s="14">
        <f t="shared" si="3"/>
        <v>0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 t="shared" si="3"/>
        <v>0</v>
      </c>
      <c r="P25" s="14">
        <f t="shared" si="3"/>
        <v>200000</v>
      </c>
    </row>
    <row r="26" spans="1:16" ht="12.75">
      <c r="A26" s="58"/>
      <c r="B26" s="11" t="s">
        <v>110</v>
      </c>
      <c r="C26" s="12" t="s">
        <v>31</v>
      </c>
      <c r="D26" s="80" t="s">
        <v>111</v>
      </c>
      <c r="E26" s="30">
        <f>'додаток 2'!AC64</f>
        <v>200000</v>
      </c>
      <c r="F26" s="30">
        <f>'додаток 2'!AD64</f>
        <v>200000</v>
      </c>
      <c r="G26" s="30">
        <f>'додаток 2'!AE64</f>
        <v>0</v>
      </c>
      <c r="H26" s="30">
        <f>'додаток 2'!AF64</f>
        <v>0</v>
      </c>
      <c r="I26" s="30">
        <f>'додаток 2'!AG64</f>
        <v>0</v>
      </c>
      <c r="J26" s="30">
        <v>0</v>
      </c>
      <c r="K26" s="30">
        <v>0</v>
      </c>
      <c r="L26" s="30">
        <f>'додаток 2'!AJ64</f>
        <v>0</v>
      </c>
      <c r="M26" s="30">
        <f>'додаток 2'!AK64</f>
        <v>0</v>
      </c>
      <c r="N26" s="30">
        <f>'додаток 2'!AL64</f>
        <v>0</v>
      </c>
      <c r="O26" s="30">
        <f>'додаток 2'!AM64</f>
        <v>0</v>
      </c>
      <c r="P26" s="30">
        <v>200000</v>
      </c>
    </row>
    <row r="27" spans="1:16" ht="12.75">
      <c r="A27" s="60"/>
      <c r="B27" s="8" t="s">
        <v>134</v>
      </c>
      <c r="C27" s="9"/>
      <c r="D27" s="79" t="s">
        <v>135</v>
      </c>
      <c r="E27" s="14">
        <f>E28</f>
        <v>140000</v>
      </c>
      <c r="F27" s="14">
        <f aca="true" t="shared" si="4" ref="F27:P27">F28</f>
        <v>140000</v>
      </c>
      <c r="G27" s="14">
        <f t="shared" si="4"/>
        <v>0</v>
      </c>
      <c r="H27" s="14">
        <f t="shared" si="4"/>
        <v>0</v>
      </c>
      <c r="I27" s="14">
        <f t="shared" si="4"/>
        <v>0</v>
      </c>
      <c r="J27" s="14">
        <f t="shared" si="4"/>
        <v>0</v>
      </c>
      <c r="K27" s="14">
        <f t="shared" si="4"/>
        <v>0</v>
      </c>
      <c r="L27" s="14">
        <f t="shared" si="4"/>
        <v>0</v>
      </c>
      <c r="M27" s="14">
        <f t="shared" si="4"/>
        <v>0</v>
      </c>
      <c r="N27" s="14">
        <f t="shared" si="4"/>
        <v>0</v>
      </c>
      <c r="O27" s="14">
        <f t="shared" si="4"/>
        <v>0</v>
      </c>
      <c r="P27" s="14">
        <f t="shared" si="4"/>
        <v>140000</v>
      </c>
    </row>
    <row r="28" spans="1:16" ht="18" customHeight="1">
      <c r="A28" s="58"/>
      <c r="B28" s="11" t="s">
        <v>137</v>
      </c>
      <c r="C28" s="12" t="s">
        <v>136</v>
      </c>
      <c r="D28" s="80" t="s">
        <v>138</v>
      </c>
      <c r="E28" s="30">
        <f>'додаток 2'!AC78</f>
        <v>140000</v>
      </c>
      <c r="F28" s="30">
        <f>'додаток 2'!AD78</f>
        <v>140000</v>
      </c>
      <c r="G28" s="30">
        <f>'додаток 2'!AE78</f>
        <v>0</v>
      </c>
      <c r="H28" s="30">
        <f>'додаток 2'!AF78</f>
        <v>0</v>
      </c>
      <c r="I28" s="30">
        <f>'додаток 2'!AG78</f>
        <v>0</v>
      </c>
      <c r="J28" s="30">
        <f>'додаток 2'!AH78</f>
        <v>0</v>
      </c>
      <c r="K28" s="30">
        <f>'додаток 2'!AI78</f>
        <v>0</v>
      </c>
      <c r="L28" s="30">
        <f>'додаток 2'!AJ78</f>
        <v>0</v>
      </c>
      <c r="M28" s="30">
        <f>'додаток 2'!AK78</f>
        <v>0</v>
      </c>
      <c r="N28" s="30">
        <f>'додаток 2'!AL78</f>
        <v>0</v>
      </c>
      <c r="O28" s="30">
        <f>'додаток 2'!AM78</f>
        <v>0</v>
      </c>
      <c r="P28" s="30">
        <f>'додаток 2'!AN78</f>
        <v>140000</v>
      </c>
    </row>
    <row r="29" spans="1:16" ht="12.75">
      <c r="A29" s="58"/>
      <c r="B29" s="26">
        <v>6300</v>
      </c>
      <c r="C29" s="76"/>
      <c r="D29" s="79" t="s">
        <v>193</v>
      </c>
      <c r="E29" s="30">
        <f>'додаток 2'!AC75</f>
        <v>0</v>
      </c>
      <c r="F29" s="30">
        <f>'додаток 2'!AD75</f>
        <v>0</v>
      </c>
      <c r="G29" s="30">
        <f>'додаток 2'!AE75</f>
        <v>0</v>
      </c>
      <c r="H29" s="30">
        <f>'додаток 2'!AF75</f>
        <v>0</v>
      </c>
      <c r="I29" s="30">
        <f>'додаток 2'!AG75</f>
        <v>0</v>
      </c>
      <c r="J29" s="14">
        <v>589430.14</v>
      </c>
      <c r="K29" s="30">
        <f>'додаток 2'!AI75</f>
        <v>0</v>
      </c>
      <c r="L29" s="30">
        <f>'додаток 2'!AJ75</f>
        <v>0</v>
      </c>
      <c r="M29" s="30">
        <f>'додаток 2'!AK75</f>
        <v>0</v>
      </c>
      <c r="N29" s="14">
        <v>589430.14</v>
      </c>
      <c r="O29" s="14">
        <v>589430.14</v>
      </c>
      <c r="P29" s="14">
        <v>589430.14</v>
      </c>
    </row>
    <row r="30" spans="1:16" ht="25.5">
      <c r="A30" s="58"/>
      <c r="B30" s="11">
        <v>6310</v>
      </c>
      <c r="C30" s="75" t="s">
        <v>194</v>
      </c>
      <c r="D30" s="74" t="s">
        <v>195</v>
      </c>
      <c r="E30" s="30">
        <f>'додаток 2'!AC76</f>
        <v>0</v>
      </c>
      <c r="F30" s="30">
        <f>'додаток 2'!AD76</f>
        <v>0</v>
      </c>
      <c r="G30" s="30">
        <f>'додаток 2'!AE76</f>
        <v>0</v>
      </c>
      <c r="H30" s="30">
        <f>'додаток 2'!AF76</f>
        <v>0</v>
      </c>
      <c r="I30" s="30">
        <f>'додаток 2'!AG76</f>
        <v>0</v>
      </c>
      <c r="J30" s="30">
        <v>589430.14</v>
      </c>
      <c r="K30" s="30">
        <f>'додаток 2'!AI76</f>
        <v>0</v>
      </c>
      <c r="L30" s="30">
        <f>'додаток 2'!AJ76</f>
        <v>0</v>
      </c>
      <c r="M30" s="30">
        <f>'додаток 2'!AK76</f>
        <v>0</v>
      </c>
      <c r="N30" s="30">
        <v>589430.14</v>
      </c>
      <c r="O30" s="30">
        <v>589430.14</v>
      </c>
      <c r="P30" s="30">
        <v>589430.14</v>
      </c>
    </row>
    <row r="31" spans="1:16" ht="12.75">
      <c r="A31" s="58"/>
      <c r="B31" s="8" t="s">
        <v>144</v>
      </c>
      <c r="C31" s="9"/>
      <c r="D31" s="79" t="s">
        <v>145</v>
      </c>
      <c r="E31" s="14">
        <f>SUM(E32:E33)</f>
        <v>578489</v>
      </c>
      <c r="F31" s="14">
        <f>SUM(F32:F33)</f>
        <v>578489</v>
      </c>
      <c r="G31" s="14">
        <f aca="true" t="shared" si="5" ref="G31:O31">SUM(G32:G33)</f>
        <v>120825</v>
      </c>
      <c r="H31" s="14">
        <f t="shared" si="5"/>
        <v>12293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  <c r="N31" s="14">
        <f t="shared" si="5"/>
        <v>0</v>
      </c>
      <c r="O31" s="14">
        <f t="shared" si="5"/>
        <v>0</v>
      </c>
      <c r="P31" s="14">
        <f>SUM(P32:P33)</f>
        <v>578489</v>
      </c>
    </row>
    <row r="32" spans="1:16" ht="12.75">
      <c r="A32" s="58"/>
      <c r="B32" s="11" t="s">
        <v>149</v>
      </c>
      <c r="C32" s="12" t="s">
        <v>146</v>
      </c>
      <c r="D32" s="22" t="s">
        <v>150</v>
      </c>
      <c r="E32" s="30">
        <v>378489</v>
      </c>
      <c r="F32" s="30">
        <v>378489</v>
      </c>
      <c r="G32" s="30">
        <v>120825</v>
      </c>
      <c r="H32" s="30">
        <v>12293</v>
      </c>
      <c r="I32" s="30"/>
      <c r="J32" s="30"/>
      <c r="K32" s="30"/>
      <c r="L32" s="30"/>
      <c r="M32" s="30"/>
      <c r="N32" s="30"/>
      <c r="O32" s="30"/>
      <c r="P32" s="30">
        <f>J32+E32</f>
        <v>378489</v>
      </c>
    </row>
    <row r="33" spans="1:16" ht="12.75">
      <c r="A33" s="58"/>
      <c r="B33" s="11" t="s">
        <v>154</v>
      </c>
      <c r="C33" s="12" t="s">
        <v>151</v>
      </c>
      <c r="D33" s="80" t="s">
        <v>155</v>
      </c>
      <c r="E33" s="30">
        <v>200000</v>
      </c>
      <c r="F33" s="30">
        <v>200000</v>
      </c>
      <c r="G33" s="30"/>
      <c r="H33" s="30"/>
      <c r="I33" s="30"/>
      <c r="J33" s="30"/>
      <c r="K33" s="30"/>
      <c r="L33" s="30"/>
      <c r="M33" s="30"/>
      <c r="N33" s="30"/>
      <c r="O33" s="30"/>
      <c r="P33" s="30">
        <f>J33+E33</f>
        <v>200000</v>
      </c>
    </row>
    <row r="34" spans="1:16" ht="25.5">
      <c r="A34" s="59" t="s">
        <v>174</v>
      </c>
      <c r="B34" s="7"/>
      <c r="C34" s="9"/>
      <c r="D34" s="79" t="s">
        <v>175</v>
      </c>
      <c r="E34" s="14">
        <f>E35+E40+E43+E45</f>
        <v>1258881</v>
      </c>
      <c r="F34" s="14">
        <f aca="true" t="shared" si="6" ref="F34:P34">F35+F40+F43+F45</f>
        <v>1258881</v>
      </c>
      <c r="G34" s="14">
        <f t="shared" si="6"/>
        <v>445403</v>
      </c>
      <c r="H34" s="14">
        <f t="shared" si="6"/>
        <v>32492</v>
      </c>
      <c r="I34" s="14">
        <f t="shared" si="6"/>
        <v>0</v>
      </c>
      <c r="J34" s="14">
        <f t="shared" si="6"/>
        <v>46000</v>
      </c>
      <c r="K34" s="14">
        <f t="shared" si="6"/>
        <v>46000</v>
      </c>
      <c r="L34" s="14">
        <f t="shared" si="6"/>
        <v>0</v>
      </c>
      <c r="M34" s="14">
        <f t="shared" si="6"/>
        <v>41300</v>
      </c>
      <c r="N34" s="14">
        <f t="shared" si="6"/>
        <v>0</v>
      </c>
      <c r="O34" s="14">
        <f t="shared" si="6"/>
        <v>0</v>
      </c>
      <c r="P34" s="14">
        <f t="shared" si="6"/>
        <v>1304881</v>
      </c>
    </row>
    <row r="35" spans="1:16" ht="12.75">
      <c r="A35" s="60"/>
      <c r="B35" s="8" t="s">
        <v>52</v>
      </c>
      <c r="C35" s="9"/>
      <c r="D35" s="79" t="s">
        <v>53</v>
      </c>
      <c r="E35" s="14">
        <f>SUM(E36:E39)</f>
        <v>530378</v>
      </c>
      <c r="F35" s="14">
        <f aca="true" t="shared" si="7" ref="F35:P35">SUM(F36:F39)</f>
        <v>530378</v>
      </c>
      <c r="G35" s="14">
        <f t="shared" si="7"/>
        <v>234886</v>
      </c>
      <c r="H35" s="14">
        <f t="shared" si="7"/>
        <v>6292</v>
      </c>
      <c r="I35" s="14">
        <f t="shared" si="7"/>
        <v>0</v>
      </c>
      <c r="J35" s="14">
        <f t="shared" si="7"/>
        <v>46000</v>
      </c>
      <c r="K35" s="14">
        <f t="shared" si="7"/>
        <v>46000</v>
      </c>
      <c r="L35" s="14">
        <f t="shared" si="7"/>
        <v>0</v>
      </c>
      <c r="M35" s="14">
        <f t="shared" si="7"/>
        <v>41300</v>
      </c>
      <c r="N35" s="14">
        <f t="shared" si="7"/>
        <v>0</v>
      </c>
      <c r="O35" s="14">
        <f t="shared" si="7"/>
        <v>0</v>
      </c>
      <c r="P35" s="14">
        <f t="shared" si="7"/>
        <v>576378</v>
      </c>
    </row>
    <row r="36" spans="1:16" ht="25.5">
      <c r="A36" s="58"/>
      <c r="B36" s="11" t="s">
        <v>100</v>
      </c>
      <c r="C36" s="12" t="s">
        <v>77</v>
      </c>
      <c r="D36" s="80" t="s">
        <v>101</v>
      </c>
      <c r="E36" s="30">
        <f>'додаток 2'!AC58</f>
        <v>250478</v>
      </c>
      <c r="F36" s="30">
        <f>'додаток 2'!AD58</f>
        <v>250478</v>
      </c>
      <c r="G36" s="30">
        <f>'додаток 2'!AE58</f>
        <v>234886</v>
      </c>
      <c r="H36" s="30">
        <f>'додаток 2'!AF58</f>
        <v>6292</v>
      </c>
      <c r="I36" s="30">
        <f>'додаток 2'!AG58</f>
        <v>0</v>
      </c>
      <c r="J36" s="30">
        <f>'додаток 2'!AH58</f>
        <v>46000</v>
      </c>
      <c r="K36" s="30">
        <f>'додаток 2'!AI58</f>
        <v>46000</v>
      </c>
      <c r="L36" s="30">
        <f>'додаток 2'!AJ58</f>
        <v>0</v>
      </c>
      <c r="M36" s="30">
        <f>'додаток 2'!AK58</f>
        <v>41300</v>
      </c>
      <c r="N36" s="30">
        <f>'додаток 2'!AL58</f>
        <v>0</v>
      </c>
      <c r="O36" s="30">
        <f>'додаток 2'!AM58</f>
        <v>0</v>
      </c>
      <c r="P36" s="30">
        <f>'додаток 2'!AN58</f>
        <v>296478</v>
      </c>
    </row>
    <row r="37" spans="1:16" ht="25.5">
      <c r="A37" s="58"/>
      <c r="B37" s="11" t="s">
        <v>102</v>
      </c>
      <c r="C37" s="12" t="s">
        <v>77</v>
      </c>
      <c r="D37" s="80" t="s">
        <v>103</v>
      </c>
      <c r="E37" s="30">
        <f>'додаток 2'!AC59</f>
        <v>20000</v>
      </c>
      <c r="F37" s="30">
        <f>'додаток 2'!AD59</f>
        <v>20000</v>
      </c>
      <c r="G37" s="30">
        <f>'додаток 2'!AE59</f>
        <v>0</v>
      </c>
      <c r="H37" s="30">
        <f>'додаток 2'!AF59</f>
        <v>0</v>
      </c>
      <c r="I37" s="30">
        <f>'додаток 2'!AG59</f>
        <v>0</v>
      </c>
      <c r="J37" s="30">
        <f>'додаток 2'!AH59</f>
        <v>0</v>
      </c>
      <c r="K37" s="30">
        <f>'додаток 2'!AI59</f>
        <v>0</v>
      </c>
      <c r="L37" s="30">
        <f>'додаток 2'!AJ59</f>
        <v>0</v>
      </c>
      <c r="M37" s="30">
        <f>'додаток 2'!AK59</f>
        <v>0</v>
      </c>
      <c r="N37" s="30">
        <f>'додаток 2'!AL59</f>
        <v>0</v>
      </c>
      <c r="O37" s="30">
        <f>'додаток 2'!AM59</f>
        <v>0</v>
      </c>
      <c r="P37" s="30">
        <f>'додаток 2'!AN59</f>
        <v>20000</v>
      </c>
    </row>
    <row r="38" spans="1:16" ht="25.5">
      <c r="A38" s="58"/>
      <c r="B38" s="11" t="s">
        <v>199</v>
      </c>
      <c r="C38" s="12" t="s">
        <v>77</v>
      </c>
      <c r="D38" s="22" t="s">
        <v>200</v>
      </c>
      <c r="E38" s="30">
        <f>'додаток 2'!AC60</f>
        <v>25000</v>
      </c>
      <c r="F38" s="30">
        <f>'додаток 2'!AD60</f>
        <v>25000</v>
      </c>
      <c r="G38" s="30">
        <f>'додаток 2'!AE60</f>
        <v>0</v>
      </c>
      <c r="H38" s="30">
        <f>'додаток 2'!AF60</f>
        <v>0</v>
      </c>
      <c r="I38" s="30">
        <f>'додаток 2'!AG60</f>
        <v>0</v>
      </c>
      <c r="J38" s="30">
        <f>'додаток 2'!AH60</f>
        <v>0</v>
      </c>
      <c r="K38" s="30">
        <f>'додаток 2'!AI60</f>
        <v>0</v>
      </c>
      <c r="L38" s="30">
        <f>'додаток 2'!AJ60</f>
        <v>0</v>
      </c>
      <c r="M38" s="30">
        <f>'додаток 2'!AK60</f>
        <v>0</v>
      </c>
      <c r="N38" s="30">
        <f>'додаток 2'!AL60</f>
        <v>0</v>
      </c>
      <c r="O38" s="30">
        <f>'додаток 2'!AM60</f>
        <v>0</v>
      </c>
      <c r="P38" s="30">
        <f>'додаток 2'!AN60</f>
        <v>25000</v>
      </c>
    </row>
    <row r="39" spans="1:16" ht="38.25">
      <c r="A39" s="58"/>
      <c r="B39" s="11" t="s">
        <v>108</v>
      </c>
      <c r="C39" s="12" t="s">
        <v>54</v>
      </c>
      <c r="D39" s="80" t="s">
        <v>109</v>
      </c>
      <c r="E39" s="30">
        <f>'додаток 2'!AC63</f>
        <v>234900</v>
      </c>
      <c r="F39" s="30">
        <f>'додаток 2'!AD63</f>
        <v>234900</v>
      </c>
      <c r="G39" s="30">
        <f>'додаток 2'!AE63</f>
        <v>0</v>
      </c>
      <c r="H39" s="30">
        <f>'додаток 2'!AF63</f>
        <v>0</v>
      </c>
      <c r="I39" s="30">
        <f>'додаток 2'!AG63</f>
        <v>0</v>
      </c>
      <c r="J39" s="30">
        <f>'додаток 2'!AH63</f>
        <v>0</v>
      </c>
      <c r="K39" s="30">
        <f>'додаток 2'!AI63</f>
        <v>0</v>
      </c>
      <c r="L39" s="30">
        <f>'додаток 2'!AJ63</f>
        <v>0</v>
      </c>
      <c r="M39" s="30">
        <f>'додаток 2'!AK63</f>
        <v>0</v>
      </c>
      <c r="N39" s="30">
        <f>'додаток 2'!AL63</f>
        <v>0</v>
      </c>
      <c r="O39" s="30">
        <f>'додаток 2'!AM63</f>
        <v>0</v>
      </c>
      <c r="P39" s="30">
        <f>'додаток 2'!AN63</f>
        <v>234900</v>
      </c>
    </row>
    <row r="40" spans="1:16" ht="12.75">
      <c r="A40" s="60"/>
      <c r="B40" s="8" t="s">
        <v>127</v>
      </c>
      <c r="C40" s="9"/>
      <c r="D40" s="79" t="s">
        <v>128</v>
      </c>
      <c r="E40" s="14">
        <f>SUM(E41:E42)</f>
        <v>554843</v>
      </c>
      <c r="F40" s="14">
        <f aca="true" t="shared" si="8" ref="F40:P40">SUM(F41:F42)</f>
        <v>554843</v>
      </c>
      <c r="G40" s="14">
        <f t="shared" si="8"/>
        <v>210517</v>
      </c>
      <c r="H40" s="14">
        <f t="shared" si="8"/>
        <v>26200</v>
      </c>
      <c r="I40" s="14">
        <f t="shared" si="8"/>
        <v>0</v>
      </c>
      <c r="J40" s="14">
        <f t="shared" si="8"/>
        <v>0</v>
      </c>
      <c r="K40" s="14">
        <f t="shared" si="8"/>
        <v>0</v>
      </c>
      <c r="L40" s="14">
        <f t="shared" si="8"/>
        <v>0</v>
      </c>
      <c r="M40" s="14">
        <f t="shared" si="8"/>
        <v>0</v>
      </c>
      <c r="N40" s="14">
        <f t="shared" si="8"/>
        <v>0</v>
      </c>
      <c r="O40" s="14">
        <f t="shared" si="8"/>
        <v>0</v>
      </c>
      <c r="P40" s="14">
        <f t="shared" si="8"/>
        <v>554843</v>
      </c>
    </row>
    <row r="41" spans="1:16" ht="38.25">
      <c r="A41" s="58"/>
      <c r="B41" s="11" t="s">
        <v>132</v>
      </c>
      <c r="C41" s="12" t="s">
        <v>129</v>
      </c>
      <c r="D41" s="80" t="s">
        <v>133</v>
      </c>
      <c r="E41" s="30">
        <f>'додаток 2'!AC73</f>
        <v>271065</v>
      </c>
      <c r="F41" s="30">
        <f>'додаток 2'!AD73</f>
        <v>271065</v>
      </c>
      <c r="G41" s="30">
        <f>'додаток 2'!AE73</f>
        <v>0</v>
      </c>
      <c r="H41" s="30">
        <f>'додаток 2'!AF73</f>
        <v>0</v>
      </c>
      <c r="I41" s="30">
        <f>'додаток 2'!AG73</f>
        <v>0</v>
      </c>
      <c r="J41" s="30">
        <f>'додаток 2'!AH73</f>
        <v>0</v>
      </c>
      <c r="K41" s="30">
        <f>'додаток 2'!AI73</f>
        <v>0</v>
      </c>
      <c r="L41" s="30">
        <f>'додаток 2'!AJ73</f>
        <v>0</v>
      </c>
      <c r="M41" s="30">
        <f>'додаток 2'!AK73</f>
        <v>0</v>
      </c>
      <c r="N41" s="30">
        <f>'додаток 2'!AL73</f>
        <v>0</v>
      </c>
      <c r="O41" s="30">
        <f>'додаток 2'!AM73</f>
        <v>0</v>
      </c>
      <c r="P41" s="30">
        <f>'додаток 2'!AN73</f>
        <v>271065</v>
      </c>
    </row>
    <row r="42" spans="1:16" ht="25.5">
      <c r="A42" s="58"/>
      <c r="B42" s="11">
        <v>5060</v>
      </c>
      <c r="C42" s="12" t="s">
        <v>129</v>
      </c>
      <c r="D42" s="74" t="s">
        <v>198</v>
      </c>
      <c r="E42" s="30">
        <f>'додаток 2'!AC74</f>
        <v>283778</v>
      </c>
      <c r="F42" s="30">
        <f>'додаток 2'!AD74</f>
        <v>283778</v>
      </c>
      <c r="G42" s="30">
        <f>'додаток 2'!AE74</f>
        <v>210517</v>
      </c>
      <c r="H42" s="30">
        <f>'додаток 2'!AF74</f>
        <v>26200</v>
      </c>
      <c r="I42" s="30">
        <f>'додаток 2'!AG74</f>
        <v>0</v>
      </c>
      <c r="J42" s="30">
        <f>'додаток 2'!AH74</f>
        <v>0</v>
      </c>
      <c r="K42" s="30">
        <f>'додаток 2'!AI74</f>
        <v>0</v>
      </c>
      <c r="L42" s="30">
        <f>'додаток 2'!AJ74</f>
        <v>0</v>
      </c>
      <c r="M42" s="30">
        <f>'додаток 2'!AK74</f>
        <v>0</v>
      </c>
      <c r="N42" s="30">
        <f>'додаток 2'!AL74</f>
        <v>0</v>
      </c>
      <c r="O42" s="30">
        <f>'додаток 2'!AM74</f>
        <v>0</v>
      </c>
      <c r="P42" s="30">
        <f>J42+E42</f>
        <v>283778</v>
      </c>
    </row>
    <row r="43" spans="1:16" ht="25.5">
      <c r="A43" s="60"/>
      <c r="B43" s="8" t="s">
        <v>139</v>
      </c>
      <c r="C43" s="9"/>
      <c r="D43" s="79" t="s">
        <v>140</v>
      </c>
      <c r="E43" s="14">
        <f>SUM(E44)</f>
        <v>70000</v>
      </c>
      <c r="F43" s="14">
        <f aca="true" t="shared" si="9" ref="F43:P43">SUM(F44)</f>
        <v>70000</v>
      </c>
      <c r="G43" s="14">
        <f t="shared" si="9"/>
        <v>0</v>
      </c>
      <c r="H43" s="14">
        <f t="shared" si="9"/>
        <v>0</v>
      </c>
      <c r="I43" s="14">
        <f t="shared" si="9"/>
        <v>0</v>
      </c>
      <c r="J43" s="14">
        <f t="shared" si="9"/>
        <v>0</v>
      </c>
      <c r="K43" s="14">
        <f t="shared" si="9"/>
        <v>0</v>
      </c>
      <c r="L43" s="14">
        <f t="shared" si="9"/>
        <v>0</v>
      </c>
      <c r="M43" s="14">
        <f t="shared" si="9"/>
        <v>0</v>
      </c>
      <c r="N43" s="14">
        <f t="shared" si="9"/>
        <v>0</v>
      </c>
      <c r="O43" s="14">
        <f t="shared" si="9"/>
        <v>0</v>
      </c>
      <c r="P43" s="14">
        <f t="shared" si="9"/>
        <v>70000</v>
      </c>
    </row>
    <row r="44" spans="1:16" ht="12.75">
      <c r="A44" s="58"/>
      <c r="B44" s="11" t="s">
        <v>142</v>
      </c>
      <c r="C44" s="12" t="s">
        <v>141</v>
      </c>
      <c r="D44" s="80" t="s">
        <v>143</v>
      </c>
      <c r="E44" s="30">
        <f>'додаток 2'!AC80</f>
        <v>70000</v>
      </c>
      <c r="F44" s="30">
        <f>'додаток 2'!AD80</f>
        <v>70000</v>
      </c>
      <c r="G44" s="30">
        <f>'додаток 2'!AE80</f>
        <v>0</v>
      </c>
      <c r="H44" s="30">
        <f>'додаток 2'!AF80</f>
        <v>0</v>
      </c>
      <c r="I44" s="30">
        <f>'додаток 2'!AG80</f>
        <v>0</v>
      </c>
      <c r="J44" s="30">
        <f>'додаток 2'!AH80</f>
        <v>0</v>
      </c>
      <c r="K44" s="30">
        <f>'додаток 2'!AI80</f>
        <v>0</v>
      </c>
      <c r="L44" s="30">
        <f>'додаток 2'!AJ80</f>
        <v>0</v>
      </c>
      <c r="M44" s="30">
        <f>'додаток 2'!AK80</f>
        <v>0</v>
      </c>
      <c r="N44" s="30">
        <f>'додаток 2'!AL80</f>
        <v>0</v>
      </c>
      <c r="O44" s="30">
        <f>'додаток 2'!AM80</f>
        <v>0</v>
      </c>
      <c r="P44" s="30">
        <f>'додаток 2'!AN80</f>
        <v>70000</v>
      </c>
    </row>
    <row r="45" spans="1:16" ht="12.75">
      <c r="A45" s="60"/>
      <c r="B45" s="8" t="s">
        <v>144</v>
      </c>
      <c r="C45" s="9"/>
      <c r="D45" s="79" t="s">
        <v>145</v>
      </c>
      <c r="E45" s="14">
        <f>E46</f>
        <v>103660</v>
      </c>
      <c r="F45" s="14">
        <f aca="true" t="shared" si="10" ref="F45:P45">F46</f>
        <v>103660</v>
      </c>
      <c r="G45" s="14">
        <f t="shared" si="10"/>
        <v>0</v>
      </c>
      <c r="H45" s="14">
        <f t="shared" si="10"/>
        <v>0</v>
      </c>
      <c r="I45" s="14">
        <f t="shared" si="10"/>
        <v>0</v>
      </c>
      <c r="J45" s="14">
        <f t="shared" si="10"/>
        <v>0</v>
      </c>
      <c r="K45" s="14">
        <f t="shared" si="10"/>
        <v>0</v>
      </c>
      <c r="L45" s="14">
        <f t="shared" si="10"/>
        <v>0</v>
      </c>
      <c r="M45" s="14">
        <f t="shared" si="10"/>
        <v>0</v>
      </c>
      <c r="N45" s="14">
        <f t="shared" si="10"/>
        <v>0</v>
      </c>
      <c r="O45" s="14">
        <f t="shared" si="10"/>
        <v>0</v>
      </c>
      <c r="P45" s="14">
        <f t="shared" si="10"/>
        <v>103660</v>
      </c>
    </row>
    <row r="46" spans="1:16" ht="12.75">
      <c r="A46" s="58"/>
      <c r="B46" s="11" t="s">
        <v>149</v>
      </c>
      <c r="C46" s="12" t="s">
        <v>146</v>
      </c>
      <c r="D46" s="80" t="s">
        <v>150</v>
      </c>
      <c r="E46" s="30">
        <v>103660</v>
      </c>
      <c r="F46" s="30">
        <v>103660</v>
      </c>
      <c r="G46" s="30">
        <f>'[4]додаток 2'!AE82</f>
        <v>0</v>
      </c>
      <c r="H46" s="30">
        <f>'[4]додаток 2'!AF82</f>
        <v>0</v>
      </c>
      <c r="I46" s="30">
        <f>'[4]додаток 2'!AG82</f>
        <v>0</v>
      </c>
      <c r="J46" s="30">
        <f>'[4]додаток 2'!AH82</f>
        <v>0</v>
      </c>
      <c r="K46" s="30">
        <f>'[4]додаток 2'!AI82</f>
        <v>0</v>
      </c>
      <c r="L46" s="30">
        <f>'[4]додаток 2'!AJ82</f>
        <v>0</v>
      </c>
      <c r="M46" s="30">
        <f>'[4]додаток 2'!AK82</f>
        <v>0</v>
      </c>
      <c r="N46" s="30">
        <f>'[4]додаток 2'!AL82</f>
        <v>0</v>
      </c>
      <c r="O46" s="30">
        <f>'[4]додаток 2'!AM82</f>
        <v>0</v>
      </c>
      <c r="P46" s="30">
        <f>J46+E46</f>
        <v>103660</v>
      </c>
    </row>
    <row r="47" spans="1:16" ht="25.5">
      <c r="A47" s="59" t="s">
        <v>176</v>
      </c>
      <c r="B47" s="7"/>
      <c r="C47" s="9"/>
      <c r="D47" s="79" t="s">
        <v>177</v>
      </c>
      <c r="E47" s="14">
        <f>E48+E57+E59</f>
        <v>65232124</v>
      </c>
      <c r="F47" s="14">
        <f aca="true" t="shared" si="11" ref="F47:P47">F48+F57+F59</f>
        <v>65232124</v>
      </c>
      <c r="G47" s="14">
        <f t="shared" si="11"/>
        <v>54194014</v>
      </c>
      <c r="H47" s="14">
        <f t="shared" si="11"/>
        <v>6600033</v>
      </c>
      <c r="I47" s="14">
        <f t="shared" si="11"/>
        <v>0</v>
      </c>
      <c r="J47" s="14">
        <f t="shared" si="11"/>
        <v>2645789.1</v>
      </c>
      <c r="K47" s="14">
        <f t="shared" si="11"/>
        <v>1018109.72</v>
      </c>
      <c r="L47" s="14">
        <f t="shared" si="11"/>
        <v>0</v>
      </c>
      <c r="M47" s="14">
        <f t="shared" si="11"/>
        <v>14452.1</v>
      </c>
      <c r="N47" s="14">
        <f t="shared" si="11"/>
        <v>1627679.38</v>
      </c>
      <c r="O47" s="14">
        <f t="shared" si="11"/>
        <v>1627679.38</v>
      </c>
      <c r="P47" s="14">
        <f t="shared" si="11"/>
        <v>67877913.1</v>
      </c>
    </row>
    <row r="48" spans="1:16" ht="12.75">
      <c r="A48" s="60"/>
      <c r="B48" s="8" t="s">
        <v>20</v>
      </c>
      <c r="C48" s="9"/>
      <c r="D48" s="79" t="s">
        <v>21</v>
      </c>
      <c r="E48" s="14">
        <f>SUM(E49:E56)</f>
        <v>64195450</v>
      </c>
      <c r="F48" s="14">
        <f aca="true" t="shared" si="12" ref="F48:P48">SUM(F49:F56)</f>
        <v>64195450</v>
      </c>
      <c r="G48" s="14">
        <f t="shared" si="12"/>
        <v>53545111</v>
      </c>
      <c r="H48" s="14">
        <f t="shared" si="12"/>
        <v>6484171</v>
      </c>
      <c r="I48" s="14">
        <f t="shared" si="12"/>
        <v>0</v>
      </c>
      <c r="J48" s="14">
        <f t="shared" si="12"/>
        <v>2645789.1</v>
      </c>
      <c r="K48" s="14">
        <f t="shared" si="12"/>
        <v>1018109.72</v>
      </c>
      <c r="L48" s="14">
        <f t="shared" si="12"/>
        <v>0</v>
      </c>
      <c r="M48" s="14">
        <f t="shared" si="12"/>
        <v>14452.1</v>
      </c>
      <c r="N48" s="14">
        <f t="shared" si="12"/>
        <v>1627679.38</v>
      </c>
      <c r="O48" s="14">
        <f t="shared" si="12"/>
        <v>1627679.38</v>
      </c>
      <c r="P48" s="14">
        <f t="shared" si="12"/>
        <v>66841239.1</v>
      </c>
    </row>
    <row r="49" spans="1:16" ht="12.75">
      <c r="A49" s="58"/>
      <c r="B49" s="11" t="s">
        <v>23</v>
      </c>
      <c r="C49" s="12" t="s">
        <v>22</v>
      </c>
      <c r="D49" s="80" t="s">
        <v>24</v>
      </c>
      <c r="E49" s="30">
        <f>'додаток 2'!AC21</f>
        <v>6361505</v>
      </c>
      <c r="F49" s="30">
        <f>'додаток 2'!AD21</f>
        <v>6361505</v>
      </c>
      <c r="G49" s="30">
        <f>'додаток 2'!AE21</f>
        <v>4575845</v>
      </c>
      <c r="H49" s="30">
        <f>'додаток 2'!AF21</f>
        <v>593157</v>
      </c>
      <c r="I49" s="30">
        <f>'додаток 2'!AG21</f>
        <v>0</v>
      </c>
      <c r="J49" s="30">
        <f>'додаток 2'!AH21</f>
        <v>951172</v>
      </c>
      <c r="K49" s="30">
        <f>'додаток 2'!AI21</f>
        <v>896422</v>
      </c>
      <c r="L49" s="30">
        <f>'додаток 2'!AJ21</f>
        <v>0</v>
      </c>
      <c r="M49" s="30">
        <f>'додаток 2'!AK21</f>
        <v>0</v>
      </c>
      <c r="N49" s="30">
        <f>'додаток 2'!AL21</f>
        <v>54750</v>
      </c>
      <c r="O49" s="30">
        <f>'додаток 2'!AM21</f>
        <v>54750</v>
      </c>
      <c r="P49" s="30">
        <f>'додаток 2'!AN21</f>
        <v>7312677</v>
      </c>
    </row>
    <row r="50" spans="1:16" ht="63.75">
      <c r="A50" s="58"/>
      <c r="B50" s="11" t="s">
        <v>26</v>
      </c>
      <c r="C50" s="12" t="s">
        <v>25</v>
      </c>
      <c r="D50" s="80" t="s">
        <v>27</v>
      </c>
      <c r="E50" s="30">
        <f>'додаток 2'!AC22</f>
        <v>55116385</v>
      </c>
      <c r="F50" s="30">
        <f>'додаток 2'!AD22</f>
        <v>55116385</v>
      </c>
      <c r="G50" s="30">
        <f>'додаток 2'!AE22</f>
        <v>46390252</v>
      </c>
      <c r="H50" s="30">
        <f>'додаток 2'!AF22</f>
        <v>5841292</v>
      </c>
      <c r="I50" s="30">
        <f>'додаток 2'!AG22</f>
        <v>0</v>
      </c>
      <c r="J50" s="30">
        <f>'додаток 2'!AH22</f>
        <v>1062462.1</v>
      </c>
      <c r="K50" s="30">
        <f>'додаток 2'!AI22</f>
        <v>121687.72</v>
      </c>
      <c r="L50" s="30">
        <f>'додаток 2'!AJ22</f>
        <v>0</v>
      </c>
      <c r="M50" s="30">
        <f>'додаток 2'!AK22</f>
        <v>14452.1</v>
      </c>
      <c r="N50" s="30">
        <f>'додаток 2'!AL22</f>
        <v>940774.38</v>
      </c>
      <c r="O50" s="30">
        <f>'додаток 2'!AM22</f>
        <v>940774.38</v>
      </c>
      <c r="P50" s="30">
        <f>'додаток 2'!AN22</f>
        <v>56178847.1</v>
      </c>
    </row>
    <row r="51" spans="1:16" ht="38.25">
      <c r="A51" s="58"/>
      <c r="B51" s="11" t="s">
        <v>31</v>
      </c>
      <c r="C51" s="12" t="s">
        <v>30</v>
      </c>
      <c r="D51" s="80" t="s">
        <v>32</v>
      </c>
      <c r="E51" s="30">
        <f>'додаток 2'!AC24</f>
        <v>595286</v>
      </c>
      <c r="F51" s="30">
        <f>'додаток 2'!AD24</f>
        <v>595286</v>
      </c>
      <c r="G51" s="30">
        <f>'додаток 2'!AE24</f>
        <v>585870</v>
      </c>
      <c r="H51" s="30">
        <f>'додаток 2'!AF24</f>
        <v>0</v>
      </c>
      <c r="I51" s="30">
        <f>'додаток 2'!AG24</f>
        <v>0</v>
      </c>
      <c r="J51" s="30">
        <f>'додаток 2'!AH24</f>
        <v>0</v>
      </c>
      <c r="K51" s="30">
        <f>'додаток 2'!AI24</f>
        <v>0</v>
      </c>
      <c r="L51" s="30">
        <f>'додаток 2'!AJ24</f>
        <v>0</v>
      </c>
      <c r="M51" s="30">
        <f>'додаток 2'!AK24</f>
        <v>0</v>
      </c>
      <c r="N51" s="30">
        <f>'додаток 2'!AL24</f>
        <v>0</v>
      </c>
      <c r="O51" s="30">
        <f>'додаток 2'!AM24</f>
        <v>0</v>
      </c>
      <c r="P51" s="30">
        <f>'додаток 2'!AN24</f>
        <v>595286</v>
      </c>
    </row>
    <row r="52" spans="1:16" ht="25.5">
      <c r="A52" s="58"/>
      <c r="B52" s="11" t="s">
        <v>34</v>
      </c>
      <c r="C52" s="12" t="s">
        <v>33</v>
      </c>
      <c r="D52" s="80" t="s">
        <v>35</v>
      </c>
      <c r="E52" s="30">
        <f>'додаток 2'!AC25</f>
        <v>828290</v>
      </c>
      <c r="F52" s="30">
        <f>'додаток 2'!AD25</f>
        <v>828290</v>
      </c>
      <c r="G52" s="30">
        <f>'додаток 2'!AE25</f>
        <v>759713</v>
      </c>
      <c r="H52" s="30">
        <f>'додаток 2'!AF25</f>
        <v>49722</v>
      </c>
      <c r="I52" s="30">
        <f>'додаток 2'!AG25</f>
        <v>0</v>
      </c>
      <c r="J52" s="30">
        <f>'додаток 2'!AH25</f>
        <v>322655</v>
      </c>
      <c r="K52" s="30">
        <f>'додаток 2'!AI25</f>
        <v>0</v>
      </c>
      <c r="L52" s="30">
        <f>'додаток 2'!AJ25</f>
        <v>0</v>
      </c>
      <c r="M52" s="30">
        <f>'додаток 2'!AK25</f>
        <v>0</v>
      </c>
      <c r="N52" s="30">
        <f>'додаток 2'!AL25</f>
        <v>322655</v>
      </c>
      <c r="O52" s="30">
        <f>'додаток 2'!AM25</f>
        <v>322655</v>
      </c>
      <c r="P52" s="30">
        <f>'додаток 2'!AN25</f>
        <v>1150945</v>
      </c>
    </row>
    <row r="53" spans="1:16" ht="12.75">
      <c r="A53" s="58"/>
      <c r="B53" s="11" t="s">
        <v>36</v>
      </c>
      <c r="C53" s="12" t="s">
        <v>33</v>
      </c>
      <c r="D53" s="80" t="s">
        <v>37</v>
      </c>
      <c r="E53" s="30">
        <f>'додаток 2'!AC26</f>
        <v>1113313</v>
      </c>
      <c r="F53" s="30">
        <f>'додаток 2'!AD26</f>
        <v>1113313</v>
      </c>
      <c r="G53" s="30">
        <f>'додаток 2'!AE26</f>
        <v>1075713</v>
      </c>
      <c r="H53" s="30">
        <f>'додаток 2'!AF26</f>
        <v>0</v>
      </c>
      <c r="I53" s="30">
        <f>'додаток 2'!AG26</f>
        <v>0</v>
      </c>
      <c r="J53" s="30">
        <f>'додаток 2'!AH26</f>
        <v>0</v>
      </c>
      <c r="K53" s="30">
        <f>'додаток 2'!AI26</f>
        <v>0</v>
      </c>
      <c r="L53" s="30">
        <f>'додаток 2'!AJ26</f>
        <v>0</v>
      </c>
      <c r="M53" s="30">
        <f>'додаток 2'!AK26</f>
        <v>0</v>
      </c>
      <c r="N53" s="30">
        <f>'додаток 2'!AL26</f>
        <v>0</v>
      </c>
      <c r="O53" s="30">
        <f>'додаток 2'!AM26</f>
        <v>0</v>
      </c>
      <c r="P53" s="30">
        <f>'додаток 2'!AN26</f>
        <v>1113313</v>
      </c>
    </row>
    <row r="54" spans="1:16" ht="25.5">
      <c r="A54" s="58"/>
      <c r="B54" s="11" t="s">
        <v>38</v>
      </c>
      <c r="C54" s="12" t="s">
        <v>33</v>
      </c>
      <c r="D54" s="80" t="s">
        <v>39</v>
      </c>
      <c r="E54" s="30">
        <f>'додаток 2'!AC27</f>
        <v>164381</v>
      </c>
      <c r="F54" s="30">
        <f>'додаток 2'!AD27</f>
        <v>164381</v>
      </c>
      <c r="G54" s="30">
        <f>'додаток 2'!AE27</f>
        <v>157718</v>
      </c>
      <c r="H54" s="30">
        <f>'додаток 2'!AF27</f>
        <v>0</v>
      </c>
      <c r="I54" s="30">
        <f>'додаток 2'!AG27</f>
        <v>0</v>
      </c>
      <c r="J54" s="30">
        <f>'додаток 2'!AH27</f>
        <v>0</v>
      </c>
      <c r="K54" s="30">
        <f>'додаток 2'!AI27</f>
        <v>0</v>
      </c>
      <c r="L54" s="30">
        <f>'додаток 2'!AJ27</f>
        <v>0</v>
      </c>
      <c r="M54" s="30">
        <f>'додаток 2'!AK27</f>
        <v>0</v>
      </c>
      <c r="N54" s="30">
        <f>'додаток 2'!AL27</f>
        <v>0</v>
      </c>
      <c r="O54" s="30">
        <f>'додаток 2'!AM27</f>
        <v>0</v>
      </c>
      <c r="P54" s="30">
        <f>'додаток 2'!AN27</f>
        <v>164381</v>
      </c>
    </row>
    <row r="55" spans="1:16" ht="12.75">
      <c r="A55" s="58"/>
      <c r="B55" s="11">
        <v>1220</v>
      </c>
      <c r="C55" s="12" t="s">
        <v>33</v>
      </c>
      <c r="D55" s="74" t="s">
        <v>196</v>
      </c>
      <c r="E55" s="30">
        <f>'додаток 2'!AC28</f>
        <v>0</v>
      </c>
      <c r="F55" s="30">
        <f>'додаток 2'!AD28</f>
        <v>0</v>
      </c>
      <c r="G55" s="30">
        <f>'додаток 2'!AE28</f>
        <v>0</v>
      </c>
      <c r="H55" s="30">
        <f>'додаток 2'!AF28</f>
        <v>0</v>
      </c>
      <c r="I55" s="30">
        <f>'додаток 2'!AG28</f>
        <v>0</v>
      </c>
      <c r="J55" s="30">
        <f>'додаток 2'!AH28</f>
        <v>309500</v>
      </c>
      <c r="K55" s="30">
        <f>'додаток 2'!AI28</f>
        <v>0</v>
      </c>
      <c r="L55" s="30">
        <f>'додаток 2'!AJ28</f>
        <v>0</v>
      </c>
      <c r="M55" s="30">
        <f>'додаток 2'!AK28</f>
        <v>0</v>
      </c>
      <c r="N55" s="30">
        <f>'додаток 2'!AL28</f>
        <v>309500</v>
      </c>
      <c r="O55" s="30">
        <f>'додаток 2'!AM28</f>
        <v>309500</v>
      </c>
      <c r="P55" s="30">
        <f>'додаток 2'!AN28</f>
        <v>309500</v>
      </c>
    </row>
    <row r="56" spans="1:16" ht="38.25">
      <c r="A56" s="58"/>
      <c r="B56" s="11" t="s">
        <v>40</v>
      </c>
      <c r="C56" s="12" t="s">
        <v>33</v>
      </c>
      <c r="D56" s="80" t="s">
        <v>41</v>
      </c>
      <c r="E56" s="30">
        <f>'додаток 2'!AC29</f>
        <v>16290</v>
      </c>
      <c r="F56" s="30">
        <f>'додаток 2'!AD29</f>
        <v>16290</v>
      </c>
      <c r="G56" s="30">
        <f>'додаток 2'!AE29</f>
        <v>0</v>
      </c>
      <c r="H56" s="30">
        <f>'додаток 2'!AF29</f>
        <v>0</v>
      </c>
      <c r="I56" s="30">
        <f>'додаток 2'!AG29</f>
        <v>0</v>
      </c>
      <c r="J56" s="30">
        <f>'додаток 2'!AH29</f>
        <v>0</v>
      </c>
      <c r="K56" s="30">
        <f>'додаток 2'!AI29</f>
        <v>0</v>
      </c>
      <c r="L56" s="30">
        <f>'додаток 2'!AJ29</f>
        <v>0</v>
      </c>
      <c r="M56" s="30">
        <f>'додаток 2'!AK29</f>
        <v>0</v>
      </c>
      <c r="N56" s="30">
        <f>'додаток 2'!AL29</f>
        <v>0</v>
      </c>
      <c r="O56" s="30">
        <f>'додаток 2'!AM29</f>
        <v>0</v>
      </c>
      <c r="P56" s="30">
        <f>'додаток 2'!AN29</f>
        <v>16290</v>
      </c>
    </row>
    <row r="57" spans="1:16" ht="12.75">
      <c r="A57" s="60"/>
      <c r="B57" s="8" t="s">
        <v>52</v>
      </c>
      <c r="C57" s="9"/>
      <c r="D57" s="79" t="s">
        <v>53</v>
      </c>
      <c r="E57" s="14">
        <f>E58</f>
        <v>240000</v>
      </c>
      <c r="F57" s="14">
        <f aca="true" t="shared" si="13" ref="F57:O57">F58</f>
        <v>240000</v>
      </c>
      <c r="G57" s="14">
        <f t="shared" si="13"/>
        <v>0</v>
      </c>
      <c r="H57" s="14">
        <f t="shared" si="13"/>
        <v>0</v>
      </c>
      <c r="I57" s="14">
        <f t="shared" si="13"/>
        <v>0</v>
      </c>
      <c r="J57" s="14">
        <f t="shared" si="13"/>
        <v>0</v>
      </c>
      <c r="K57" s="14">
        <f t="shared" si="13"/>
        <v>0</v>
      </c>
      <c r="L57" s="14">
        <f t="shared" si="13"/>
        <v>0</v>
      </c>
      <c r="M57" s="14">
        <f t="shared" si="13"/>
        <v>0</v>
      </c>
      <c r="N57" s="14">
        <f t="shared" si="13"/>
        <v>0</v>
      </c>
      <c r="O57" s="30">
        <f t="shared" si="13"/>
        <v>0</v>
      </c>
      <c r="P57" s="30">
        <f>E57+J57</f>
        <v>240000</v>
      </c>
    </row>
    <row r="58" spans="1:16" ht="63.75">
      <c r="A58" s="58"/>
      <c r="B58" s="11" t="s">
        <v>104</v>
      </c>
      <c r="C58" s="12" t="s">
        <v>77</v>
      </c>
      <c r="D58" s="80" t="s">
        <v>105</v>
      </c>
      <c r="E58" s="30">
        <v>240000</v>
      </c>
      <c r="F58" s="30">
        <v>240000</v>
      </c>
      <c r="G58" s="13"/>
      <c r="H58" s="13"/>
      <c r="I58" s="13"/>
      <c r="J58" s="30"/>
      <c r="K58" s="13"/>
      <c r="L58" s="13"/>
      <c r="M58" s="30"/>
      <c r="N58" s="13"/>
      <c r="O58" s="13"/>
      <c r="P58" s="30">
        <f>E58+J58</f>
        <v>240000</v>
      </c>
    </row>
    <row r="59" spans="1:16" ht="12.75">
      <c r="A59" s="60"/>
      <c r="B59" s="8" t="s">
        <v>127</v>
      </c>
      <c r="C59" s="9"/>
      <c r="D59" s="79" t="s">
        <v>128</v>
      </c>
      <c r="E59" s="14">
        <f>E60</f>
        <v>796674</v>
      </c>
      <c r="F59" s="14">
        <f aca="true" t="shared" si="14" ref="F59:P59">F60</f>
        <v>796674</v>
      </c>
      <c r="G59" s="14">
        <f t="shared" si="14"/>
        <v>648903</v>
      </c>
      <c r="H59" s="14">
        <f t="shared" si="14"/>
        <v>115862</v>
      </c>
      <c r="I59" s="14">
        <f t="shared" si="14"/>
        <v>0</v>
      </c>
      <c r="J59" s="14">
        <f t="shared" si="14"/>
        <v>0</v>
      </c>
      <c r="K59" s="14">
        <f t="shared" si="14"/>
        <v>0</v>
      </c>
      <c r="L59" s="14">
        <f t="shared" si="14"/>
        <v>0</v>
      </c>
      <c r="M59" s="14">
        <f t="shared" si="14"/>
        <v>0</v>
      </c>
      <c r="N59" s="14">
        <f t="shared" si="14"/>
        <v>0</v>
      </c>
      <c r="O59" s="14">
        <f t="shared" si="14"/>
        <v>0</v>
      </c>
      <c r="P59" s="14">
        <f t="shared" si="14"/>
        <v>796674</v>
      </c>
    </row>
    <row r="60" spans="1:16" ht="25.5">
      <c r="A60" s="58"/>
      <c r="B60" s="11" t="s">
        <v>130</v>
      </c>
      <c r="C60" s="12" t="s">
        <v>129</v>
      </c>
      <c r="D60" s="80" t="s">
        <v>131</v>
      </c>
      <c r="E60" s="30">
        <f>'додаток 2'!AC72</f>
        <v>796674</v>
      </c>
      <c r="F60" s="30">
        <f>'додаток 2'!AD72</f>
        <v>796674</v>
      </c>
      <c r="G60" s="30">
        <f>'додаток 2'!AE72</f>
        <v>648903</v>
      </c>
      <c r="H60" s="30">
        <f>'додаток 2'!AF72</f>
        <v>115862</v>
      </c>
      <c r="I60" s="30">
        <f>'додаток 2'!AG72</f>
        <v>0</v>
      </c>
      <c r="J60" s="30">
        <f>'додаток 2'!AH72</f>
        <v>0</v>
      </c>
      <c r="K60" s="30">
        <f>'додаток 2'!AI72</f>
        <v>0</v>
      </c>
      <c r="L60" s="30">
        <f>'додаток 2'!AJ72</f>
        <v>0</v>
      </c>
      <c r="M60" s="30">
        <f>'додаток 2'!AK72</f>
        <v>0</v>
      </c>
      <c r="N60" s="30">
        <f>'додаток 2'!AL72</f>
        <v>0</v>
      </c>
      <c r="O60" s="30">
        <f>'додаток 2'!AM72</f>
        <v>0</v>
      </c>
      <c r="P60" s="30">
        <f>'додаток 2'!AN72</f>
        <v>796674</v>
      </c>
    </row>
    <row r="61" spans="1:16" ht="25.5">
      <c r="A61" s="59" t="s">
        <v>178</v>
      </c>
      <c r="B61" s="7"/>
      <c r="C61" s="9"/>
      <c r="D61" s="79" t="s">
        <v>179</v>
      </c>
      <c r="E61" s="14">
        <f>E62+E64</f>
        <v>114128635.00000001</v>
      </c>
      <c r="F61" s="14">
        <f aca="true" t="shared" si="15" ref="F61:P61">F62+F64</f>
        <v>114128635.00000001</v>
      </c>
      <c r="G61" s="14">
        <f t="shared" si="15"/>
        <v>3396590</v>
      </c>
      <c r="H61" s="14">
        <f t="shared" si="15"/>
        <v>71130</v>
      </c>
      <c r="I61" s="14">
        <f t="shared" si="15"/>
        <v>0</v>
      </c>
      <c r="J61" s="14">
        <f t="shared" si="15"/>
        <v>398800</v>
      </c>
      <c r="K61" s="14">
        <f t="shared" si="15"/>
        <v>68800</v>
      </c>
      <c r="L61" s="14">
        <f t="shared" si="15"/>
        <v>12000</v>
      </c>
      <c r="M61" s="14">
        <f t="shared" si="15"/>
        <v>0</v>
      </c>
      <c r="N61" s="14">
        <f t="shared" si="15"/>
        <v>330000</v>
      </c>
      <c r="O61" s="14">
        <f t="shared" si="15"/>
        <v>330000</v>
      </c>
      <c r="P61" s="14">
        <f t="shared" si="15"/>
        <v>114527435.00000001</v>
      </c>
    </row>
    <row r="62" spans="1:16" ht="12.75">
      <c r="A62" s="60"/>
      <c r="B62" s="8" t="s">
        <v>20</v>
      </c>
      <c r="C62" s="9"/>
      <c r="D62" s="79" t="s">
        <v>21</v>
      </c>
      <c r="E62" s="14">
        <f>E63</f>
        <v>420124</v>
      </c>
      <c r="F62" s="14">
        <f aca="true" t="shared" si="16" ref="F62:P62">F63</f>
        <v>420124</v>
      </c>
      <c r="G62" s="14">
        <f t="shared" si="16"/>
        <v>0</v>
      </c>
      <c r="H62" s="14">
        <f t="shared" si="16"/>
        <v>0</v>
      </c>
      <c r="I62" s="14">
        <f t="shared" si="16"/>
        <v>0</v>
      </c>
      <c r="J62" s="14">
        <f t="shared" si="16"/>
        <v>0</v>
      </c>
      <c r="K62" s="14">
        <f t="shared" si="16"/>
        <v>0</v>
      </c>
      <c r="L62" s="14">
        <f t="shared" si="16"/>
        <v>0</v>
      </c>
      <c r="M62" s="14">
        <f t="shared" si="16"/>
        <v>0</v>
      </c>
      <c r="N62" s="14">
        <f t="shared" si="16"/>
        <v>0</v>
      </c>
      <c r="O62" s="14">
        <f t="shared" si="16"/>
        <v>0</v>
      </c>
      <c r="P62" s="14">
        <f t="shared" si="16"/>
        <v>420124</v>
      </c>
    </row>
    <row r="63" spans="1:16" ht="69" customHeight="1">
      <c r="A63" s="58"/>
      <c r="B63" s="11" t="s">
        <v>28</v>
      </c>
      <c r="C63" s="12" t="s">
        <v>22</v>
      </c>
      <c r="D63" s="80" t="s">
        <v>29</v>
      </c>
      <c r="E63" s="30">
        <f>'додаток 2'!AC23</f>
        <v>420124</v>
      </c>
      <c r="F63" s="30">
        <f>'додаток 2'!AD23</f>
        <v>420124</v>
      </c>
      <c r="G63" s="30">
        <f>'додаток 2'!AE23</f>
        <v>0</v>
      </c>
      <c r="H63" s="30">
        <f>'додаток 2'!AF23</f>
        <v>0</v>
      </c>
      <c r="I63" s="30">
        <f>'додаток 2'!AG23</f>
        <v>0</v>
      </c>
      <c r="J63" s="30">
        <f>'додаток 2'!AH23</f>
        <v>0</v>
      </c>
      <c r="K63" s="30">
        <f>'додаток 2'!AI23</f>
        <v>0</v>
      </c>
      <c r="L63" s="30">
        <f>'додаток 2'!AJ23</f>
        <v>0</v>
      </c>
      <c r="M63" s="30">
        <f>'додаток 2'!AK23</f>
        <v>0</v>
      </c>
      <c r="N63" s="30">
        <f>'додаток 2'!AL23</f>
        <v>0</v>
      </c>
      <c r="O63" s="30">
        <f>'додаток 2'!AM23</f>
        <v>0</v>
      </c>
      <c r="P63" s="30">
        <f>'додаток 2'!AN23</f>
        <v>420124</v>
      </c>
    </row>
    <row r="64" spans="1:16" ht="12.75">
      <c r="A64" s="60"/>
      <c r="B64" s="8" t="s">
        <v>52</v>
      </c>
      <c r="C64" s="9"/>
      <c r="D64" s="79" t="s">
        <v>53</v>
      </c>
      <c r="E64" s="14">
        <f>SUM(E65:E90)</f>
        <v>113708511.00000001</v>
      </c>
      <c r="F64" s="14">
        <f aca="true" t="shared" si="17" ref="F64:P64">SUM(F65:F90)</f>
        <v>113708511.00000001</v>
      </c>
      <c r="G64" s="14">
        <f t="shared" si="17"/>
        <v>3396590</v>
      </c>
      <c r="H64" s="14">
        <f t="shared" si="17"/>
        <v>71130</v>
      </c>
      <c r="I64" s="14">
        <f t="shared" si="17"/>
        <v>0</v>
      </c>
      <c r="J64" s="14">
        <f t="shared" si="17"/>
        <v>398800</v>
      </c>
      <c r="K64" s="14">
        <f t="shared" si="17"/>
        <v>68800</v>
      </c>
      <c r="L64" s="14">
        <f t="shared" si="17"/>
        <v>12000</v>
      </c>
      <c r="M64" s="14">
        <f t="shared" si="17"/>
        <v>0</v>
      </c>
      <c r="N64" s="14">
        <f t="shared" si="17"/>
        <v>330000</v>
      </c>
      <c r="O64" s="14">
        <f t="shared" si="17"/>
        <v>330000</v>
      </c>
      <c r="P64" s="14">
        <f t="shared" si="17"/>
        <v>114107311.00000001</v>
      </c>
    </row>
    <row r="65" spans="1:16" ht="76.5">
      <c r="A65" s="58"/>
      <c r="B65" s="11" t="s">
        <v>55</v>
      </c>
      <c r="C65" s="12" t="s">
        <v>54</v>
      </c>
      <c r="D65" s="80" t="s">
        <v>56</v>
      </c>
      <c r="E65" s="30">
        <f>'додаток 2'!AC35</f>
        <v>6897524.17</v>
      </c>
      <c r="F65" s="30">
        <f>'додаток 2'!AD35</f>
        <v>6897524.17</v>
      </c>
      <c r="G65" s="30">
        <f>'додаток 2'!AE35</f>
        <v>0</v>
      </c>
      <c r="H65" s="30">
        <f>'додаток 2'!AF35</f>
        <v>0</v>
      </c>
      <c r="I65" s="30">
        <f>'додаток 2'!AG35</f>
        <v>0</v>
      </c>
      <c r="J65" s="30">
        <f>'додаток 2'!AH35</f>
        <v>0</v>
      </c>
      <c r="K65" s="30">
        <f>'додаток 2'!AI35</f>
        <v>0</v>
      </c>
      <c r="L65" s="30">
        <f>'додаток 2'!AJ35</f>
        <v>0</v>
      </c>
      <c r="M65" s="30">
        <f>'додаток 2'!AK35</f>
        <v>0</v>
      </c>
      <c r="N65" s="30">
        <f>'додаток 2'!AL35</f>
        <v>0</v>
      </c>
      <c r="O65" s="30">
        <f>'додаток 2'!AM35</f>
        <v>0</v>
      </c>
      <c r="P65" s="30">
        <f>'додаток 2'!AN35</f>
        <v>6897524.17</v>
      </c>
    </row>
    <row r="66" spans="1:16" ht="89.25">
      <c r="A66" s="58"/>
      <c r="B66" s="11" t="s">
        <v>57</v>
      </c>
      <c r="C66" s="12" t="s">
        <v>54</v>
      </c>
      <c r="D66" s="80" t="s">
        <v>180</v>
      </c>
      <c r="E66" s="30">
        <f>'додаток 2'!AC36</f>
        <v>241313.49</v>
      </c>
      <c r="F66" s="30">
        <f>'додаток 2'!AD36</f>
        <v>241313.49</v>
      </c>
      <c r="G66" s="30">
        <f>'додаток 2'!AE36</f>
        <v>0</v>
      </c>
      <c r="H66" s="30">
        <f>'додаток 2'!AF36</f>
        <v>0</v>
      </c>
      <c r="I66" s="30">
        <f>'додаток 2'!AG36</f>
        <v>0</v>
      </c>
      <c r="J66" s="30">
        <f>'додаток 2'!AH36</f>
        <v>0</v>
      </c>
      <c r="K66" s="30">
        <f>'додаток 2'!AI36</f>
        <v>0</v>
      </c>
      <c r="L66" s="30">
        <f>'додаток 2'!AJ36</f>
        <v>0</v>
      </c>
      <c r="M66" s="30">
        <f>'додаток 2'!AK36</f>
        <v>0</v>
      </c>
      <c r="N66" s="30">
        <f>'додаток 2'!AL36</f>
        <v>0</v>
      </c>
      <c r="O66" s="30">
        <f>'додаток 2'!AM36</f>
        <v>0</v>
      </c>
      <c r="P66" s="30">
        <f>'додаток 2'!AN36</f>
        <v>241313.49</v>
      </c>
    </row>
    <row r="67" spans="1:16" ht="76.5">
      <c r="A67" s="58"/>
      <c r="B67" s="11" t="s">
        <v>59</v>
      </c>
      <c r="C67" s="12" t="s">
        <v>58</v>
      </c>
      <c r="D67" s="80" t="s">
        <v>60</v>
      </c>
      <c r="E67" s="30">
        <f>'додаток 2'!AC37</f>
        <v>369194.9</v>
      </c>
      <c r="F67" s="30">
        <f>'додаток 2'!AD37</f>
        <v>369194.9</v>
      </c>
      <c r="G67" s="30">
        <f>'додаток 2'!AE37</f>
        <v>0</v>
      </c>
      <c r="H67" s="30">
        <f>'додаток 2'!AF37</f>
        <v>0</v>
      </c>
      <c r="I67" s="30">
        <f>'додаток 2'!AG37</f>
        <v>0</v>
      </c>
      <c r="J67" s="30">
        <f>'додаток 2'!AH37</f>
        <v>0</v>
      </c>
      <c r="K67" s="30">
        <f>'додаток 2'!AI37</f>
        <v>0</v>
      </c>
      <c r="L67" s="30">
        <f>'додаток 2'!AJ37</f>
        <v>0</v>
      </c>
      <c r="M67" s="30">
        <f>'додаток 2'!AK37</f>
        <v>0</v>
      </c>
      <c r="N67" s="30">
        <f>'додаток 2'!AL37</f>
        <v>0</v>
      </c>
      <c r="O67" s="30">
        <f>'додаток 2'!AM37</f>
        <v>0</v>
      </c>
      <c r="P67" s="30">
        <f>'додаток 2'!AN37</f>
        <v>369194.9</v>
      </c>
    </row>
    <row r="68" spans="1:16" ht="76.5">
      <c r="A68" s="58"/>
      <c r="B68" s="11" t="s">
        <v>61</v>
      </c>
      <c r="C68" s="12" t="s">
        <v>58</v>
      </c>
      <c r="D68" s="80" t="s">
        <v>62</v>
      </c>
      <c r="E68" s="30">
        <f>'додаток 2'!AC38</f>
        <v>1931876.9</v>
      </c>
      <c r="F68" s="30">
        <f>'додаток 2'!AD38</f>
        <v>1931876.9</v>
      </c>
      <c r="G68" s="30">
        <f>'додаток 2'!AE38</f>
        <v>0</v>
      </c>
      <c r="H68" s="30">
        <f>'додаток 2'!AF38</f>
        <v>0</v>
      </c>
      <c r="I68" s="30">
        <f>'додаток 2'!AG38</f>
        <v>0</v>
      </c>
      <c r="J68" s="30">
        <f>'додаток 2'!AH38</f>
        <v>0</v>
      </c>
      <c r="K68" s="30">
        <f>'додаток 2'!AI38</f>
        <v>0</v>
      </c>
      <c r="L68" s="30">
        <f>'додаток 2'!AJ38</f>
        <v>0</v>
      </c>
      <c r="M68" s="30">
        <f>'додаток 2'!AK38</f>
        <v>0</v>
      </c>
      <c r="N68" s="30">
        <f>'додаток 2'!AL38</f>
        <v>0</v>
      </c>
      <c r="O68" s="30">
        <f>'додаток 2'!AM38</f>
        <v>0</v>
      </c>
      <c r="P68" s="30">
        <f>'додаток 2'!AN38</f>
        <v>1931876.9</v>
      </c>
    </row>
    <row r="69" spans="1:16" ht="25.5">
      <c r="A69" s="58"/>
      <c r="B69" s="11" t="s">
        <v>63</v>
      </c>
      <c r="C69" s="12" t="s">
        <v>58</v>
      </c>
      <c r="D69" s="80" t="s">
        <v>64</v>
      </c>
      <c r="E69" s="30">
        <f>'додаток 2'!AC39</f>
        <v>375372.91</v>
      </c>
      <c r="F69" s="30">
        <f>'додаток 2'!AD39</f>
        <v>375372.91</v>
      </c>
      <c r="G69" s="30">
        <f>'додаток 2'!AE39</f>
        <v>0</v>
      </c>
      <c r="H69" s="30">
        <f>'додаток 2'!AF39</f>
        <v>0</v>
      </c>
      <c r="I69" s="30">
        <f>'додаток 2'!AG39</f>
        <v>0</v>
      </c>
      <c r="J69" s="30">
        <f>'додаток 2'!AH39</f>
        <v>0</v>
      </c>
      <c r="K69" s="30">
        <f>'додаток 2'!AI39</f>
        <v>0</v>
      </c>
      <c r="L69" s="30">
        <f>'додаток 2'!AJ39</f>
        <v>0</v>
      </c>
      <c r="M69" s="30">
        <f>'додаток 2'!AK39</f>
        <v>0</v>
      </c>
      <c r="N69" s="30">
        <f>'додаток 2'!AL39</f>
        <v>0</v>
      </c>
      <c r="O69" s="30">
        <f>'додаток 2'!AM39</f>
        <v>0</v>
      </c>
      <c r="P69" s="30">
        <f>'додаток 2'!AN39</f>
        <v>375372.91</v>
      </c>
    </row>
    <row r="70" spans="1:16" ht="25.5">
      <c r="A70" s="58"/>
      <c r="B70" s="11" t="s">
        <v>65</v>
      </c>
      <c r="C70" s="12" t="s">
        <v>28</v>
      </c>
      <c r="D70" s="80" t="s">
        <v>66</v>
      </c>
      <c r="E70" s="30">
        <f>'додаток 2'!AC40</f>
        <v>47267477.63</v>
      </c>
      <c r="F70" s="30">
        <f>'додаток 2'!AD40</f>
        <v>47267477.63</v>
      </c>
      <c r="G70" s="30">
        <f>'додаток 2'!AE40</f>
        <v>0</v>
      </c>
      <c r="H70" s="30">
        <f>'додаток 2'!AF40</f>
        <v>0</v>
      </c>
      <c r="I70" s="30">
        <f>'додаток 2'!AG40</f>
        <v>0</v>
      </c>
      <c r="J70" s="30">
        <f>'додаток 2'!AH40</f>
        <v>0</v>
      </c>
      <c r="K70" s="30">
        <f>'додаток 2'!AI40</f>
        <v>0</v>
      </c>
      <c r="L70" s="30">
        <f>'додаток 2'!AJ40</f>
        <v>0</v>
      </c>
      <c r="M70" s="30">
        <f>'додаток 2'!AK40</f>
        <v>0</v>
      </c>
      <c r="N70" s="30">
        <f>'додаток 2'!AL40</f>
        <v>0</v>
      </c>
      <c r="O70" s="30">
        <f>'додаток 2'!AM40</f>
        <v>0</v>
      </c>
      <c r="P70" s="30">
        <f>'додаток 2'!AN40</f>
        <v>47267477.63</v>
      </c>
    </row>
    <row r="71" spans="1:16" ht="76.5">
      <c r="A71" s="58"/>
      <c r="B71" s="11" t="s">
        <v>67</v>
      </c>
      <c r="C71" s="12" t="s">
        <v>54</v>
      </c>
      <c r="D71" s="80" t="s">
        <v>68</v>
      </c>
      <c r="E71" s="30">
        <f>'додаток 2'!AC41</f>
        <v>107581.8</v>
      </c>
      <c r="F71" s="30">
        <f>'додаток 2'!AD41</f>
        <v>107581.8</v>
      </c>
      <c r="G71" s="30">
        <f>'додаток 2'!AE41</f>
        <v>0</v>
      </c>
      <c r="H71" s="30">
        <f>'додаток 2'!AF41</f>
        <v>0</v>
      </c>
      <c r="I71" s="30">
        <f>'додаток 2'!AG41</f>
        <v>0</v>
      </c>
      <c r="J71" s="30">
        <f>'додаток 2'!AH41</f>
        <v>0</v>
      </c>
      <c r="K71" s="30">
        <f>'додаток 2'!AI41</f>
        <v>0</v>
      </c>
      <c r="L71" s="30">
        <f>'додаток 2'!AJ41</f>
        <v>0</v>
      </c>
      <c r="M71" s="30">
        <f>'додаток 2'!AK41</f>
        <v>0</v>
      </c>
      <c r="N71" s="30">
        <f>'додаток 2'!AL41</f>
        <v>0</v>
      </c>
      <c r="O71" s="30">
        <f>'додаток 2'!AM41</f>
        <v>0</v>
      </c>
      <c r="P71" s="30">
        <f>'додаток 2'!AN41</f>
        <v>107581.8</v>
      </c>
    </row>
    <row r="72" spans="1:16" ht="76.5">
      <c r="A72" s="58"/>
      <c r="B72" s="11" t="s">
        <v>69</v>
      </c>
      <c r="C72" s="12" t="s">
        <v>54</v>
      </c>
      <c r="D72" s="80" t="s">
        <v>181</v>
      </c>
      <c r="E72" s="30">
        <f>'додаток 2'!AC42</f>
        <v>3470</v>
      </c>
      <c r="F72" s="30">
        <f>'додаток 2'!AD42</f>
        <v>3470</v>
      </c>
      <c r="G72" s="30">
        <f>'додаток 2'!AE42</f>
        <v>0</v>
      </c>
      <c r="H72" s="30">
        <f>'додаток 2'!AF42</f>
        <v>0</v>
      </c>
      <c r="I72" s="30">
        <f>'додаток 2'!AG42</f>
        <v>0</v>
      </c>
      <c r="J72" s="30">
        <f>'додаток 2'!AH42</f>
        <v>0</v>
      </c>
      <c r="K72" s="30">
        <f>'додаток 2'!AI42</f>
        <v>0</v>
      </c>
      <c r="L72" s="30">
        <f>'додаток 2'!AJ42</f>
        <v>0</v>
      </c>
      <c r="M72" s="30">
        <f>'додаток 2'!AK42</f>
        <v>0</v>
      </c>
      <c r="N72" s="30">
        <f>'додаток 2'!AL42</f>
        <v>0</v>
      </c>
      <c r="O72" s="30">
        <f>'додаток 2'!AM42</f>
        <v>0</v>
      </c>
      <c r="P72" s="30">
        <f>'додаток 2'!AN42</f>
        <v>3470</v>
      </c>
    </row>
    <row r="73" spans="1:16" ht="76.5">
      <c r="A73" s="58"/>
      <c r="B73" s="11" t="s">
        <v>70</v>
      </c>
      <c r="C73" s="12" t="s">
        <v>58</v>
      </c>
      <c r="D73" s="80" t="s">
        <v>71</v>
      </c>
      <c r="E73" s="30">
        <f>'додаток 2'!AC43</f>
        <v>12102</v>
      </c>
      <c r="F73" s="30">
        <f>'додаток 2'!AD43</f>
        <v>12102</v>
      </c>
      <c r="G73" s="30">
        <f>'додаток 2'!AE43</f>
        <v>0</v>
      </c>
      <c r="H73" s="30">
        <f>'додаток 2'!AF43</f>
        <v>0</v>
      </c>
      <c r="I73" s="30">
        <f>'додаток 2'!AG43</f>
        <v>0</v>
      </c>
      <c r="J73" s="30">
        <f>'додаток 2'!AH43</f>
        <v>0</v>
      </c>
      <c r="K73" s="30">
        <f>'додаток 2'!AI43</f>
        <v>0</v>
      </c>
      <c r="L73" s="30">
        <f>'додаток 2'!AJ43</f>
        <v>0</v>
      </c>
      <c r="M73" s="30">
        <f>'додаток 2'!AK43</f>
        <v>0</v>
      </c>
      <c r="N73" s="30">
        <f>'додаток 2'!AL43</f>
        <v>0</v>
      </c>
      <c r="O73" s="30">
        <f>'додаток 2'!AM43</f>
        <v>0</v>
      </c>
      <c r="P73" s="30">
        <f>'додаток 2'!AN43</f>
        <v>12102</v>
      </c>
    </row>
    <row r="74" spans="1:16" ht="76.5">
      <c r="A74" s="58"/>
      <c r="B74" s="11" t="s">
        <v>72</v>
      </c>
      <c r="C74" s="12" t="s">
        <v>58</v>
      </c>
      <c r="D74" s="80" t="s">
        <v>62</v>
      </c>
      <c r="E74" s="30">
        <f>'додаток 2'!AC44</f>
        <v>86464</v>
      </c>
      <c r="F74" s="30">
        <f>'додаток 2'!AD44</f>
        <v>86464</v>
      </c>
      <c r="G74" s="30">
        <f>'додаток 2'!AE44</f>
        <v>0</v>
      </c>
      <c r="H74" s="30">
        <f>'додаток 2'!AF44</f>
        <v>0</v>
      </c>
      <c r="I74" s="30">
        <f>'додаток 2'!AG44</f>
        <v>0</v>
      </c>
      <c r="J74" s="30">
        <f>'додаток 2'!AH44</f>
        <v>0</v>
      </c>
      <c r="K74" s="30">
        <f>'додаток 2'!AI44</f>
        <v>0</v>
      </c>
      <c r="L74" s="30">
        <f>'додаток 2'!AJ44</f>
        <v>0</v>
      </c>
      <c r="M74" s="30">
        <f>'додаток 2'!AK44</f>
        <v>0</v>
      </c>
      <c r="N74" s="30">
        <f>'додаток 2'!AL44</f>
        <v>0</v>
      </c>
      <c r="O74" s="30">
        <f>'додаток 2'!AM44</f>
        <v>0</v>
      </c>
      <c r="P74" s="30">
        <f>'додаток 2'!AN44</f>
        <v>86464</v>
      </c>
    </row>
    <row r="75" spans="1:16" ht="25.5">
      <c r="A75" s="58"/>
      <c r="B75" s="11" t="s">
        <v>73</v>
      </c>
      <c r="C75" s="12" t="s">
        <v>58</v>
      </c>
      <c r="D75" s="80" t="s">
        <v>74</v>
      </c>
      <c r="E75" s="30">
        <f>'додаток 2'!AC45</f>
        <v>9505</v>
      </c>
      <c r="F75" s="30">
        <f>'додаток 2'!AD45</f>
        <v>9505</v>
      </c>
      <c r="G75" s="30">
        <f>'додаток 2'!AE45</f>
        <v>0</v>
      </c>
      <c r="H75" s="30">
        <f>'додаток 2'!AF45</f>
        <v>0</v>
      </c>
      <c r="I75" s="30">
        <f>'додаток 2'!AG45</f>
        <v>0</v>
      </c>
      <c r="J75" s="30">
        <f>'додаток 2'!AH45</f>
        <v>0</v>
      </c>
      <c r="K75" s="30">
        <f>'додаток 2'!AI45</f>
        <v>0</v>
      </c>
      <c r="L75" s="30">
        <f>'додаток 2'!AJ45</f>
        <v>0</v>
      </c>
      <c r="M75" s="30">
        <f>'додаток 2'!AK45</f>
        <v>0</v>
      </c>
      <c r="N75" s="30">
        <f>'додаток 2'!AL45</f>
        <v>0</v>
      </c>
      <c r="O75" s="30">
        <f>'додаток 2'!AM45</f>
        <v>0</v>
      </c>
      <c r="P75" s="30">
        <f>'додаток 2'!AN45</f>
        <v>9505</v>
      </c>
    </row>
    <row r="76" spans="1:16" ht="38.25">
      <c r="A76" s="58"/>
      <c r="B76" s="11" t="s">
        <v>75</v>
      </c>
      <c r="C76" s="12" t="s">
        <v>28</v>
      </c>
      <c r="D76" s="80" t="s">
        <v>76</v>
      </c>
      <c r="E76" s="30">
        <f>'додаток 2'!AC46</f>
        <v>1921519.2</v>
      </c>
      <c r="F76" s="30">
        <f>'додаток 2'!AD46</f>
        <v>1921519.2</v>
      </c>
      <c r="G76" s="30">
        <f>'додаток 2'!AE46</f>
        <v>0</v>
      </c>
      <c r="H76" s="30">
        <f>'додаток 2'!AF46</f>
        <v>0</v>
      </c>
      <c r="I76" s="30">
        <f>'додаток 2'!AG46</f>
        <v>0</v>
      </c>
      <c r="J76" s="30">
        <f>'додаток 2'!AH46</f>
        <v>0</v>
      </c>
      <c r="K76" s="30">
        <f>'додаток 2'!AI46</f>
        <v>0</v>
      </c>
      <c r="L76" s="30">
        <f>'додаток 2'!AJ46</f>
        <v>0</v>
      </c>
      <c r="M76" s="30">
        <f>'додаток 2'!AK46</f>
        <v>0</v>
      </c>
      <c r="N76" s="30">
        <f>'додаток 2'!AL46</f>
        <v>0</v>
      </c>
      <c r="O76" s="30">
        <f>'додаток 2'!AM46</f>
        <v>0</v>
      </c>
      <c r="P76" s="30">
        <f>'додаток 2'!AN46</f>
        <v>1921519.2</v>
      </c>
    </row>
    <row r="77" spans="1:16" ht="25.5">
      <c r="A77" s="58"/>
      <c r="B77" s="11" t="s">
        <v>78</v>
      </c>
      <c r="C77" s="12" t="s">
        <v>77</v>
      </c>
      <c r="D77" s="80" t="s">
        <v>79</v>
      </c>
      <c r="E77" s="30">
        <f>'додаток 2'!AC47</f>
        <v>277656</v>
      </c>
      <c r="F77" s="30">
        <f>'додаток 2'!AD47</f>
        <v>277656</v>
      </c>
      <c r="G77" s="30">
        <f>'додаток 2'!AE47</f>
        <v>0</v>
      </c>
      <c r="H77" s="30">
        <f>'додаток 2'!AF47</f>
        <v>0</v>
      </c>
      <c r="I77" s="30">
        <f>'додаток 2'!AG47</f>
        <v>0</v>
      </c>
      <c r="J77" s="30">
        <f>'додаток 2'!AH47</f>
        <v>0</v>
      </c>
      <c r="K77" s="30">
        <f>'додаток 2'!AI47</f>
        <v>0</v>
      </c>
      <c r="L77" s="30">
        <f>'додаток 2'!AJ47</f>
        <v>0</v>
      </c>
      <c r="M77" s="30">
        <f>'додаток 2'!AK47</f>
        <v>0</v>
      </c>
      <c r="N77" s="30">
        <f>'додаток 2'!AL47</f>
        <v>0</v>
      </c>
      <c r="O77" s="30">
        <f>'додаток 2'!AM47</f>
        <v>0</v>
      </c>
      <c r="P77" s="30">
        <f>'додаток 2'!AN47</f>
        <v>277656</v>
      </c>
    </row>
    <row r="78" spans="1:16" ht="25.5">
      <c r="A78" s="58"/>
      <c r="B78" s="11" t="s">
        <v>80</v>
      </c>
      <c r="C78" s="12" t="s">
        <v>77</v>
      </c>
      <c r="D78" s="80" t="s">
        <v>81</v>
      </c>
      <c r="E78" s="30">
        <f>'додаток 2'!AC48</f>
        <v>288588</v>
      </c>
      <c r="F78" s="30">
        <f>'додаток 2'!AD48</f>
        <v>288588</v>
      </c>
      <c r="G78" s="30">
        <f>'додаток 2'!AE48</f>
        <v>0</v>
      </c>
      <c r="H78" s="30">
        <f>'додаток 2'!AF48</f>
        <v>0</v>
      </c>
      <c r="I78" s="30">
        <f>'додаток 2'!AG48</f>
        <v>0</v>
      </c>
      <c r="J78" s="30">
        <f>'додаток 2'!AH48</f>
        <v>0</v>
      </c>
      <c r="K78" s="30">
        <f>'додаток 2'!AI48</f>
        <v>0</v>
      </c>
      <c r="L78" s="30">
        <f>'додаток 2'!AJ48</f>
        <v>0</v>
      </c>
      <c r="M78" s="30">
        <f>'додаток 2'!AK48</f>
        <v>0</v>
      </c>
      <c r="N78" s="30">
        <f>'додаток 2'!AL48</f>
        <v>0</v>
      </c>
      <c r="O78" s="30">
        <f>'додаток 2'!AM48</f>
        <v>0</v>
      </c>
      <c r="P78" s="30">
        <f>'додаток 2'!AN48</f>
        <v>288588</v>
      </c>
    </row>
    <row r="79" spans="1:16" ht="12.75">
      <c r="A79" s="58"/>
      <c r="B79" s="11" t="s">
        <v>82</v>
      </c>
      <c r="C79" s="12" t="s">
        <v>77</v>
      </c>
      <c r="D79" s="80" t="s">
        <v>83</v>
      </c>
      <c r="E79" s="30">
        <f>'додаток 2'!AC49</f>
        <v>20794714.4</v>
      </c>
      <c r="F79" s="30">
        <f>'додаток 2'!AD49</f>
        <v>20794714.4</v>
      </c>
      <c r="G79" s="30">
        <f>'додаток 2'!AE49</f>
        <v>0</v>
      </c>
      <c r="H79" s="30">
        <f>'додаток 2'!AF49</f>
        <v>0</v>
      </c>
      <c r="I79" s="30">
        <f>'додаток 2'!AG49</f>
        <v>0</v>
      </c>
      <c r="J79" s="30">
        <f>'додаток 2'!AH49</f>
        <v>0</v>
      </c>
      <c r="K79" s="30">
        <f>'додаток 2'!AI49</f>
        <v>0</v>
      </c>
      <c r="L79" s="30">
        <f>'додаток 2'!AJ49</f>
        <v>0</v>
      </c>
      <c r="M79" s="30">
        <f>'додаток 2'!AK49</f>
        <v>0</v>
      </c>
      <c r="N79" s="30">
        <f>'додаток 2'!AL49</f>
        <v>0</v>
      </c>
      <c r="O79" s="30">
        <f>'додаток 2'!AM49</f>
        <v>0</v>
      </c>
      <c r="P79" s="30">
        <f>'додаток 2'!AN49</f>
        <v>20794714.4</v>
      </c>
    </row>
    <row r="80" spans="1:16" ht="25.5">
      <c r="A80" s="58"/>
      <c r="B80" s="11" t="s">
        <v>84</v>
      </c>
      <c r="C80" s="12" t="s">
        <v>77</v>
      </c>
      <c r="D80" s="80" t="s">
        <v>85</v>
      </c>
      <c r="E80" s="30">
        <f>'додаток 2'!AC50</f>
        <v>2774485.83</v>
      </c>
      <c r="F80" s="30">
        <f>'додаток 2'!AD50</f>
        <v>2774485.83</v>
      </c>
      <c r="G80" s="30">
        <f>'додаток 2'!AE50</f>
        <v>0</v>
      </c>
      <c r="H80" s="30">
        <f>'додаток 2'!AF50</f>
        <v>0</v>
      </c>
      <c r="I80" s="30">
        <f>'додаток 2'!AG50</f>
        <v>0</v>
      </c>
      <c r="J80" s="30">
        <f>'додаток 2'!AH50</f>
        <v>0</v>
      </c>
      <c r="K80" s="30">
        <f>'додаток 2'!AI50</f>
        <v>0</v>
      </c>
      <c r="L80" s="30">
        <f>'додаток 2'!AJ50</f>
        <v>0</v>
      </c>
      <c r="M80" s="30">
        <f>'додаток 2'!AK50</f>
        <v>0</v>
      </c>
      <c r="N80" s="30">
        <f>'додаток 2'!AL50</f>
        <v>0</v>
      </c>
      <c r="O80" s="30">
        <f>'додаток 2'!AM50</f>
        <v>0</v>
      </c>
      <c r="P80" s="30">
        <f>'додаток 2'!AN50</f>
        <v>2774485.83</v>
      </c>
    </row>
    <row r="81" spans="1:16" ht="12.75">
      <c r="A81" s="58"/>
      <c r="B81" s="11" t="s">
        <v>86</v>
      </c>
      <c r="C81" s="12" t="s">
        <v>77</v>
      </c>
      <c r="D81" s="80" t="s">
        <v>87</v>
      </c>
      <c r="E81" s="30">
        <f>'додаток 2'!AC51</f>
        <v>7010504</v>
      </c>
      <c r="F81" s="30">
        <f>'додаток 2'!AD51</f>
        <v>7010504</v>
      </c>
      <c r="G81" s="30">
        <f>'додаток 2'!AE51</f>
        <v>0</v>
      </c>
      <c r="H81" s="30">
        <f>'додаток 2'!AF51</f>
        <v>0</v>
      </c>
      <c r="I81" s="30">
        <f>'додаток 2'!AG51</f>
        <v>0</v>
      </c>
      <c r="J81" s="30">
        <f>'додаток 2'!AH51</f>
        <v>0</v>
      </c>
      <c r="K81" s="30">
        <f>'додаток 2'!AI51</f>
        <v>0</v>
      </c>
      <c r="L81" s="30">
        <f>'додаток 2'!AJ51</f>
        <v>0</v>
      </c>
      <c r="M81" s="30">
        <f>'додаток 2'!AK51</f>
        <v>0</v>
      </c>
      <c r="N81" s="30">
        <f>'додаток 2'!AL51</f>
        <v>0</v>
      </c>
      <c r="O81" s="30">
        <f>'додаток 2'!AM51</f>
        <v>0</v>
      </c>
      <c r="P81" s="30">
        <f>'додаток 2'!AN51</f>
        <v>7010504</v>
      </c>
    </row>
    <row r="82" spans="1:16" ht="12.75">
      <c r="A82" s="58"/>
      <c r="B82" s="11" t="s">
        <v>88</v>
      </c>
      <c r="C82" s="12" t="s">
        <v>77</v>
      </c>
      <c r="D82" s="80" t="s">
        <v>89</v>
      </c>
      <c r="E82" s="30">
        <f>'додаток 2'!AC52</f>
        <v>77257.62</v>
      </c>
      <c r="F82" s="30">
        <f>'додаток 2'!AD52</f>
        <v>77257.62</v>
      </c>
      <c r="G82" s="30">
        <f>'додаток 2'!AE52</f>
        <v>0</v>
      </c>
      <c r="H82" s="30">
        <f>'додаток 2'!AF52</f>
        <v>0</v>
      </c>
      <c r="I82" s="30">
        <f>'додаток 2'!AG52</f>
        <v>0</v>
      </c>
      <c r="J82" s="30">
        <f>'додаток 2'!AH52</f>
        <v>0</v>
      </c>
      <c r="K82" s="30">
        <f>'додаток 2'!AI52</f>
        <v>0</v>
      </c>
      <c r="L82" s="30">
        <f>'додаток 2'!AJ52</f>
        <v>0</v>
      </c>
      <c r="M82" s="30">
        <f>'додаток 2'!AK52</f>
        <v>0</v>
      </c>
      <c r="N82" s="30">
        <f>'додаток 2'!AL52</f>
        <v>0</v>
      </c>
      <c r="O82" s="30">
        <f>'додаток 2'!AM52</f>
        <v>0</v>
      </c>
      <c r="P82" s="30">
        <f>'додаток 2'!AN52</f>
        <v>77257.62</v>
      </c>
    </row>
    <row r="83" spans="1:16" ht="12.75">
      <c r="A83" s="58"/>
      <c r="B83" s="11" t="s">
        <v>90</v>
      </c>
      <c r="C83" s="12" t="s">
        <v>77</v>
      </c>
      <c r="D83" s="80" t="s">
        <v>91</v>
      </c>
      <c r="E83" s="30">
        <f>'додаток 2'!AC53</f>
        <v>19500</v>
      </c>
      <c r="F83" s="30">
        <f>'додаток 2'!AD53</f>
        <v>19500</v>
      </c>
      <c r="G83" s="30">
        <f>'додаток 2'!AE53</f>
        <v>0</v>
      </c>
      <c r="H83" s="30">
        <f>'додаток 2'!AF53</f>
        <v>0</v>
      </c>
      <c r="I83" s="30">
        <f>'додаток 2'!AG53</f>
        <v>0</v>
      </c>
      <c r="J83" s="30">
        <f>'додаток 2'!AH53</f>
        <v>0</v>
      </c>
      <c r="K83" s="30">
        <f>'додаток 2'!AI53</f>
        <v>0</v>
      </c>
      <c r="L83" s="30">
        <f>'додаток 2'!AJ53</f>
        <v>0</v>
      </c>
      <c r="M83" s="30">
        <f>'додаток 2'!AK53</f>
        <v>0</v>
      </c>
      <c r="N83" s="30">
        <f>'додаток 2'!AL53</f>
        <v>0</v>
      </c>
      <c r="O83" s="30">
        <f>'додаток 2'!AM53</f>
        <v>0</v>
      </c>
      <c r="P83" s="30">
        <f>'додаток 2'!AN53</f>
        <v>19500</v>
      </c>
    </row>
    <row r="84" spans="1:16" ht="25.5">
      <c r="A84" s="58"/>
      <c r="B84" s="11" t="s">
        <v>92</v>
      </c>
      <c r="C84" s="12" t="s">
        <v>77</v>
      </c>
      <c r="D84" s="80" t="s">
        <v>93</v>
      </c>
      <c r="E84" s="30">
        <f>'додаток 2'!AC54</f>
        <v>9226991.4</v>
      </c>
      <c r="F84" s="30">
        <f>'додаток 2'!AD54</f>
        <v>9226991.4</v>
      </c>
      <c r="G84" s="30">
        <f>'додаток 2'!AE54</f>
        <v>0</v>
      </c>
      <c r="H84" s="30">
        <f>'додаток 2'!AF54</f>
        <v>0</v>
      </c>
      <c r="I84" s="30">
        <f>'додаток 2'!AG54</f>
        <v>0</v>
      </c>
      <c r="J84" s="30">
        <f>'додаток 2'!AH54</f>
        <v>0</v>
      </c>
      <c r="K84" s="30">
        <f>'додаток 2'!AI54</f>
        <v>0</v>
      </c>
      <c r="L84" s="30">
        <f>'додаток 2'!AJ54</f>
        <v>0</v>
      </c>
      <c r="M84" s="30">
        <f>'додаток 2'!AK54</f>
        <v>0</v>
      </c>
      <c r="N84" s="30">
        <f>'додаток 2'!AL54</f>
        <v>0</v>
      </c>
      <c r="O84" s="30">
        <f>'додаток 2'!AM54</f>
        <v>0</v>
      </c>
      <c r="P84" s="30">
        <f>'додаток 2'!AN54</f>
        <v>9226991.4</v>
      </c>
    </row>
    <row r="85" spans="1:16" ht="25.5">
      <c r="A85" s="58"/>
      <c r="B85" s="11" t="s">
        <v>94</v>
      </c>
      <c r="C85" s="12" t="s">
        <v>23</v>
      </c>
      <c r="D85" s="80" t="s">
        <v>95</v>
      </c>
      <c r="E85" s="30">
        <f>'додаток 2'!AC55</f>
        <v>9267271.2</v>
      </c>
      <c r="F85" s="30">
        <f>'додаток 2'!AD55</f>
        <v>9267271.2</v>
      </c>
      <c r="G85" s="30">
        <f>'додаток 2'!AE55</f>
        <v>0</v>
      </c>
      <c r="H85" s="30">
        <f>'додаток 2'!AF55</f>
        <v>0</v>
      </c>
      <c r="I85" s="30">
        <f>'додаток 2'!AG55</f>
        <v>0</v>
      </c>
      <c r="J85" s="30">
        <f>'додаток 2'!AH55</f>
        <v>0</v>
      </c>
      <c r="K85" s="30">
        <f>'додаток 2'!AI55</f>
        <v>0</v>
      </c>
      <c r="L85" s="30">
        <f>'додаток 2'!AJ55</f>
        <v>0</v>
      </c>
      <c r="M85" s="30">
        <f>'додаток 2'!AK55</f>
        <v>0</v>
      </c>
      <c r="N85" s="30">
        <f>'додаток 2'!AL55</f>
        <v>0</v>
      </c>
      <c r="O85" s="30">
        <f>'додаток 2'!AM55</f>
        <v>0</v>
      </c>
      <c r="P85" s="30">
        <f>'додаток 2'!AN55</f>
        <v>9267271.2</v>
      </c>
    </row>
    <row r="86" spans="1:16" ht="25.5">
      <c r="A86" s="58"/>
      <c r="B86" s="11" t="s">
        <v>96</v>
      </c>
      <c r="C86" s="12" t="s">
        <v>23</v>
      </c>
      <c r="D86" s="80" t="s">
        <v>97</v>
      </c>
      <c r="E86" s="30">
        <f>'додаток 2'!AC56</f>
        <v>810164.55</v>
      </c>
      <c r="F86" s="30">
        <f>'додаток 2'!AD56</f>
        <v>810164.55</v>
      </c>
      <c r="G86" s="30">
        <f>'додаток 2'!AE56</f>
        <v>0</v>
      </c>
      <c r="H86" s="30">
        <f>'додаток 2'!AF56</f>
        <v>0</v>
      </c>
      <c r="I86" s="30">
        <f>'додаток 2'!AG56</f>
        <v>0</v>
      </c>
      <c r="J86" s="30">
        <f>'додаток 2'!AH56</f>
        <v>0</v>
      </c>
      <c r="K86" s="30">
        <f>'додаток 2'!AI56</f>
        <v>0</v>
      </c>
      <c r="L86" s="30">
        <f>'додаток 2'!AJ56</f>
        <v>0</v>
      </c>
      <c r="M86" s="30">
        <f>'додаток 2'!AK56</f>
        <v>0</v>
      </c>
      <c r="N86" s="30">
        <f>'додаток 2'!AL56</f>
        <v>0</v>
      </c>
      <c r="O86" s="30">
        <f>'додаток 2'!AM56</f>
        <v>0</v>
      </c>
      <c r="P86" s="30">
        <f>'додаток 2'!AN56</f>
        <v>810164.55</v>
      </c>
    </row>
    <row r="87" spans="1:16" ht="51">
      <c r="A87" s="58"/>
      <c r="B87" s="11" t="s">
        <v>98</v>
      </c>
      <c r="C87" s="12" t="s">
        <v>26</v>
      </c>
      <c r="D87" s="80" t="s">
        <v>99</v>
      </c>
      <c r="E87" s="30">
        <f>'додаток 2'!AC57</f>
        <v>3520442</v>
      </c>
      <c r="F87" s="30">
        <f>'додаток 2'!AD57</f>
        <v>3520442</v>
      </c>
      <c r="G87" s="30">
        <f>'додаток 2'!AE57</f>
        <v>3396590</v>
      </c>
      <c r="H87" s="30">
        <f>'додаток 2'!AF57</f>
        <v>71130</v>
      </c>
      <c r="I87" s="30">
        <f>'додаток 2'!AG57</f>
        <v>0</v>
      </c>
      <c r="J87" s="30">
        <f>'додаток 2'!AH57</f>
        <v>378800</v>
      </c>
      <c r="K87" s="30">
        <f>'додаток 2'!AI57</f>
        <v>48800</v>
      </c>
      <c r="L87" s="30">
        <f>'додаток 2'!AJ57</f>
        <v>12000</v>
      </c>
      <c r="M87" s="30">
        <f>'додаток 2'!AK57</f>
        <v>0</v>
      </c>
      <c r="N87" s="30">
        <f>'додаток 2'!AL57</f>
        <v>330000</v>
      </c>
      <c r="O87" s="30">
        <f>'додаток 2'!AM57</f>
        <v>330000</v>
      </c>
      <c r="P87" s="30">
        <f>'додаток 2'!AN57</f>
        <v>3899242</v>
      </c>
    </row>
    <row r="88" spans="1:16" ht="63.75">
      <c r="A88" s="58"/>
      <c r="B88" s="11" t="s">
        <v>104</v>
      </c>
      <c r="C88" s="12" t="s">
        <v>77</v>
      </c>
      <c r="D88" s="80" t="s">
        <v>105</v>
      </c>
      <c r="E88" s="30">
        <v>150000</v>
      </c>
      <c r="F88" s="30">
        <v>150000</v>
      </c>
      <c r="G88" s="30"/>
      <c r="H88" s="30"/>
      <c r="I88" s="30"/>
      <c r="J88" s="30"/>
      <c r="K88" s="30"/>
      <c r="L88" s="30"/>
      <c r="M88" s="30"/>
      <c r="N88" s="30"/>
      <c r="O88" s="30"/>
      <c r="P88" s="30">
        <v>150000</v>
      </c>
    </row>
    <row r="89" spans="1:16" ht="63.75">
      <c r="A89" s="58"/>
      <c r="B89" s="11" t="s">
        <v>106</v>
      </c>
      <c r="C89" s="12" t="s">
        <v>23</v>
      </c>
      <c r="D89" s="80" t="s">
        <v>107</v>
      </c>
      <c r="E89" s="30">
        <f>'додаток 2'!AC62</f>
        <v>267534</v>
      </c>
      <c r="F89" s="30">
        <f>'додаток 2'!AD62</f>
        <v>267534</v>
      </c>
      <c r="G89" s="30">
        <f>'додаток 2'!AE62</f>
        <v>0</v>
      </c>
      <c r="H89" s="30">
        <f>'додаток 2'!AF62</f>
        <v>0</v>
      </c>
      <c r="I89" s="30">
        <f>'додаток 2'!AG62</f>
        <v>0</v>
      </c>
      <c r="J89" s="30">
        <f>'додаток 2'!AH62</f>
        <v>0</v>
      </c>
      <c r="K89" s="30">
        <f>'додаток 2'!AI62</f>
        <v>0</v>
      </c>
      <c r="L89" s="30">
        <f>'додаток 2'!AJ62</f>
        <v>0</v>
      </c>
      <c r="M89" s="30">
        <f>'додаток 2'!AK62</f>
        <v>0</v>
      </c>
      <c r="N89" s="30">
        <f>'додаток 2'!AL62</f>
        <v>0</v>
      </c>
      <c r="O89" s="30">
        <f>'додаток 2'!AM62</f>
        <v>0</v>
      </c>
      <c r="P89" s="30">
        <f>'додаток 2'!AN62</f>
        <v>267534</v>
      </c>
    </row>
    <row r="90" spans="1:16" ht="12.75">
      <c r="A90" s="58"/>
      <c r="B90" s="11" t="s">
        <v>110</v>
      </c>
      <c r="C90" s="12" t="s">
        <v>31</v>
      </c>
      <c r="D90" s="80" t="s">
        <v>111</v>
      </c>
      <c r="E90" s="30"/>
      <c r="F90" s="30"/>
      <c r="G90" s="30"/>
      <c r="H90" s="30"/>
      <c r="I90" s="30"/>
      <c r="J90" s="30">
        <v>20000</v>
      </c>
      <c r="K90" s="30">
        <v>20000</v>
      </c>
      <c r="L90" s="30"/>
      <c r="M90" s="30"/>
      <c r="N90" s="30"/>
      <c r="O90" s="30"/>
      <c r="P90" s="30">
        <v>20000</v>
      </c>
    </row>
    <row r="91" spans="1:16" ht="25.5" customHeight="1">
      <c r="A91" s="59" t="s">
        <v>182</v>
      </c>
      <c r="B91" s="7"/>
      <c r="C91" s="9"/>
      <c r="D91" s="79" t="s">
        <v>183</v>
      </c>
      <c r="E91" s="14">
        <f>E92+E98</f>
        <v>8670904</v>
      </c>
      <c r="F91" s="14">
        <f aca="true" t="shared" si="18" ref="F91:P91">F92+F98</f>
        <v>8670904</v>
      </c>
      <c r="G91" s="14">
        <f t="shared" si="18"/>
        <v>7682901</v>
      </c>
      <c r="H91" s="14">
        <f t="shared" si="18"/>
        <v>473180</v>
      </c>
      <c r="I91" s="14">
        <f t="shared" si="18"/>
        <v>0</v>
      </c>
      <c r="J91" s="14">
        <f t="shared" si="18"/>
        <v>1393276.54</v>
      </c>
      <c r="K91" s="14">
        <f t="shared" si="18"/>
        <v>210666</v>
      </c>
      <c r="L91" s="14">
        <f t="shared" si="18"/>
        <v>49100</v>
      </c>
      <c r="M91" s="14">
        <f t="shared" si="18"/>
        <v>124171</v>
      </c>
      <c r="N91" s="14">
        <f t="shared" si="18"/>
        <v>1182610.54</v>
      </c>
      <c r="O91" s="14">
        <f t="shared" si="18"/>
        <v>1174611.54</v>
      </c>
      <c r="P91" s="14">
        <f t="shared" si="18"/>
        <v>10064180.54</v>
      </c>
    </row>
    <row r="92" spans="1:16" ht="12.75">
      <c r="A92" s="60"/>
      <c r="B92" s="8" t="s">
        <v>112</v>
      </c>
      <c r="C92" s="9"/>
      <c r="D92" s="79" t="s">
        <v>113</v>
      </c>
      <c r="E92" s="14">
        <f>SUM(E93:E97)</f>
        <v>8670904</v>
      </c>
      <c r="F92" s="14">
        <f aca="true" t="shared" si="19" ref="F92:P92">SUM(F93:F97)</f>
        <v>8670904</v>
      </c>
      <c r="G92" s="14">
        <f t="shared" si="19"/>
        <v>7682901</v>
      </c>
      <c r="H92" s="14">
        <f t="shared" si="19"/>
        <v>473180</v>
      </c>
      <c r="I92" s="14">
        <f t="shared" si="19"/>
        <v>0</v>
      </c>
      <c r="J92" s="14">
        <f t="shared" si="19"/>
        <v>448181</v>
      </c>
      <c r="K92" s="14">
        <f t="shared" si="19"/>
        <v>210666</v>
      </c>
      <c r="L92" s="14">
        <f t="shared" si="19"/>
        <v>49100</v>
      </c>
      <c r="M92" s="14">
        <f t="shared" si="19"/>
        <v>124171</v>
      </c>
      <c r="N92" s="14">
        <f t="shared" si="19"/>
        <v>237515</v>
      </c>
      <c r="O92" s="14">
        <f t="shared" si="19"/>
        <v>229516</v>
      </c>
      <c r="P92" s="14">
        <f t="shared" si="19"/>
        <v>9119085</v>
      </c>
    </row>
    <row r="93" spans="1:16" ht="12.75">
      <c r="A93" s="58"/>
      <c r="B93" s="11" t="s">
        <v>115</v>
      </c>
      <c r="C93" s="12" t="s">
        <v>114</v>
      </c>
      <c r="D93" s="80" t="s">
        <v>116</v>
      </c>
      <c r="E93" s="30">
        <f>'додаток 2'!AC66</f>
        <v>1060750</v>
      </c>
      <c r="F93" s="30">
        <f>'додаток 2'!AD66</f>
        <v>1060750</v>
      </c>
      <c r="G93" s="30">
        <f>'додаток 2'!AE66</f>
        <v>985458</v>
      </c>
      <c r="H93" s="30">
        <f>'додаток 2'!AF66</f>
        <v>46292</v>
      </c>
      <c r="I93" s="30">
        <f>'додаток 2'!AG66</f>
        <v>0</v>
      </c>
      <c r="J93" s="30">
        <f>'додаток 2'!AH66</f>
        <v>30000</v>
      </c>
      <c r="K93" s="30">
        <f>'додаток 2'!AI66</f>
        <v>0</v>
      </c>
      <c r="L93" s="30">
        <f>'додаток 2'!AJ66</f>
        <v>0</v>
      </c>
      <c r="M93" s="30">
        <f>'додаток 2'!AK66</f>
        <v>0</v>
      </c>
      <c r="N93" s="30">
        <f>'додаток 2'!AL66</f>
        <v>30000</v>
      </c>
      <c r="O93" s="30">
        <f>'додаток 2'!AM66</f>
        <v>30000</v>
      </c>
      <c r="P93" s="30">
        <f>'додаток 2'!AN66</f>
        <v>1090750</v>
      </c>
    </row>
    <row r="94" spans="1:16" ht="12.75">
      <c r="A94" s="58"/>
      <c r="B94" s="11" t="s">
        <v>117</v>
      </c>
      <c r="C94" s="12" t="s">
        <v>114</v>
      </c>
      <c r="D94" s="80" t="s">
        <v>118</v>
      </c>
      <c r="E94" s="30">
        <f>'додаток 2'!AC67</f>
        <v>329867</v>
      </c>
      <c r="F94" s="30">
        <f>'додаток 2'!AD67</f>
        <v>329867</v>
      </c>
      <c r="G94" s="30">
        <f>'додаток 2'!AE67</f>
        <v>222588</v>
      </c>
      <c r="H94" s="30">
        <f>'додаток 2'!AF67</f>
        <v>89279</v>
      </c>
      <c r="I94" s="30">
        <f>'додаток 2'!AG67</f>
        <v>0</v>
      </c>
      <c r="J94" s="30">
        <f>'додаток 2'!AH67</f>
        <v>0</v>
      </c>
      <c r="K94" s="30">
        <f>'додаток 2'!AI67</f>
        <v>0</v>
      </c>
      <c r="L94" s="30">
        <f>'додаток 2'!AJ67</f>
        <v>0</v>
      </c>
      <c r="M94" s="30">
        <f>'додаток 2'!AK67</f>
        <v>0</v>
      </c>
      <c r="N94" s="30">
        <f>'додаток 2'!AL67</f>
        <v>0</v>
      </c>
      <c r="O94" s="30">
        <f>'додаток 2'!AM67</f>
        <v>0</v>
      </c>
      <c r="P94" s="30">
        <f>'додаток 2'!AN67</f>
        <v>329867</v>
      </c>
    </row>
    <row r="95" spans="1:16" ht="25.5">
      <c r="A95" s="58"/>
      <c r="B95" s="11" t="s">
        <v>120</v>
      </c>
      <c r="C95" s="12" t="s">
        <v>119</v>
      </c>
      <c r="D95" s="80" t="s">
        <v>121</v>
      </c>
      <c r="E95" s="30">
        <f>'додаток 2'!AC68</f>
        <v>2693747</v>
      </c>
      <c r="F95" s="30">
        <f>'додаток 2'!AD68</f>
        <v>2693747</v>
      </c>
      <c r="G95" s="30">
        <f>'додаток 2'!AE68</f>
        <v>1960156</v>
      </c>
      <c r="H95" s="30">
        <f>'додаток 2'!AF68</f>
        <v>310228</v>
      </c>
      <c r="I95" s="30">
        <f>'додаток 2'!AG68</f>
        <v>0</v>
      </c>
      <c r="J95" s="30">
        <f>'додаток 2'!AH68</f>
        <v>209081</v>
      </c>
      <c r="K95" s="30">
        <f>'додаток 2'!AI68</f>
        <v>1566</v>
      </c>
      <c r="L95" s="30">
        <f>'додаток 2'!AJ68</f>
        <v>0</v>
      </c>
      <c r="M95" s="30">
        <f>'додаток 2'!AK68</f>
        <v>0</v>
      </c>
      <c r="N95" s="30">
        <f>'додаток 2'!AL68</f>
        <v>207515</v>
      </c>
      <c r="O95" s="30">
        <f>'додаток 2'!AM68</f>
        <v>199516</v>
      </c>
      <c r="P95" s="30">
        <f>'додаток 2'!AN68</f>
        <v>2902828</v>
      </c>
    </row>
    <row r="96" spans="1:16" ht="12.75">
      <c r="A96" s="58"/>
      <c r="B96" s="11" t="s">
        <v>122</v>
      </c>
      <c r="C96" s="12" t="s">
        <v>30</v>
      </c>
      <c r="D96" s="80" t="s">
        <v>123</v>
      </c>
      <c r="E96" s="30">
        <f>'додаток 2'!AC69</f>
        <v>4091077</v>
      </c>
      <c r="F96" s="30">
        <f>'додаток 2'!AD69</f>
        <v>4091077</v>
      </c>
      <c r="G96" s="30">
        <f>'додаток 2'!AE69</f>
        <v>4046206</v>
      </c>
      <c r="H96" s="30">
        <f>'додаток 2'!AF69</f>
        <v>27381</v>
      </c>
      <c r="I96" s="30">
        <f>'додаток 2'!AG69</f>
        <v>0</v>
      </c>
      <c r="J96" s="30">
        <f>'додаток 2'!AH69</f>
        <v>209100</v>
      </c>
      <c r="K96" s="30">
        <f>'додаток 2'!AI69</f>
        <v>209100</v>
      </c>
      <c r="L96" s="30">
        <f>'додаток 2'!AJ69</f>
        <v>49100</v>
      </c>
      <c r="M96" s="30">
        <f>'додаток 2'!AK69</f>
        <v>124171</v>
      </c>
      <c r="N96" s="30">
        <f>'додаток 2'!AL69</f>
        <v>0</v>
      </c>
      <c r="O96" s="30">
        <f>'додаток 2'!AM69</f>
        <v>0</v>
      </c>
      <c r="P96" s="30">
        <f>'додаток 2'!AN69</f>
        <v>4300177</v>
      </c>
    </row>
    <row r="97" spans="1:16" ht="12.75">
      <c r="A97" s="58"/>
      <c r="B97" s="11" t="s">
        <v>125</v>
      </c>
      <c r="C97" s="12" t="s">
        <v>124</v>
      </c>
      <c r="D97" s="80" t="s">
        <v>126</v>
      </c>
      <c r="E97" s="30">
        <f>'додаток 2'!AC70</f>
        <v>495463</v>
      </c>
      <c r="F97" s="30">
        <f>'додаток 2'!AD70</f>
        <v>495463</v>
      </c>
      <c r="G97" s="30">
        <f>'додаток 2'!AE70</f>
        <v>468493</v>
      </c>
      <c r="H97" s="30">
        <f>'додаток 2'!AF70</f>
        <v>0</v>
      </c>
      <c r="I97" s="30">
        <f>'додаток 2'!AG70</f>
        <v>0</v>
      </c>
      <c r="J97" s="30">
        <f>'додаток 2'!AH70</f>
        <v>0</v>
      </c>
      <c r="K97" s="30">
        <f>'додаток 2'!AI70</f>
        <v>0</v>
      </c>
      <c r="L97" s="30">
        <f>'додаток 2'!AJ70</f>
        <v>0</v>
      </c>
      <c r="M97" s="30">
        <f>'додаток 2'!AK70</f>
        <v>0</v>
      </c>
      <c r="N97" s="30">
        <f>'додаток 2'!AL70</f>
        <v>0</v>
      </c>
      <c r="O97" s="30">
        <f>'додаток 2'!AM70</f>
        <v>0</v>
      </c>
      <c r="P97" s="30">
        <f>'додаток 2'!AN70</f>
        <v>495463</v>
      </c>
    </row>
    <row r="98" spans="1:16" ht="12.75">
      <c r="A98" s="58"/>
      <c r="B98" s="26">
        <v>6300</v>
      </c>
      <c r="C98" s="76"/>
      <c r="D98" s="79" t="s">
        <v>193</v>
      </c>
      <c r="E98" s="14">
        <f>E99</f>
        <v>0</v>
      </c>
      <c r="F98" s="14">
        <f aca="true" t="shared" si="20" ref="F98:P98">F99</f>
        <v>0</v>
      </c>
      <c r="G98" s="14">
        <f t="shared" si="20"/>
        <v>0</v>
      </c>
      <c r="H98" s="14">
        <f t="shared" si="20"/>
        <v>0</v>
      </c>
      <c r="I98" s="14">
        <f t="shared" si="20"/>
        <v>0</v>
      </c>
      <c r="J98" s="14">
        <f t="shared" si="20"/>
        <v>945095.54</v>
      </c>
      <c r="K98" s="14">
        <f t="shared" si="20"/>
        <v>0</v>
      </c>
      <c r="L98" s="14">
        <f t="shared" si="20"/>
        <v>0</v>
      </c>
      <c r="M98" s="14">
        <f t="shared" si="20"/>
        <v>0</v>
      </c>
      <c r="N98" s="14">
        <f t="shared" si="20"/>
        <v>945095.54</v>
      </c>
      <c r="O98" s="14">
        <f t="shared" si="20"/>
        <v>945095.54</v>
      </c>
      <c r="P98" s="14">
        <f t="shared" si="20"/>
        <v>945095.54</v>
      </c>
    </row>
    <row r="99" spans="1:16" ht="25.5">
      <c r="A99" s="58"/>
      <c r="B99" s="11">
        <v>6310</v>
      </c>
      <c r="C99" s="75" t="s">
        <v>194</v>
      </c>
      <c r="D99" s="74" t="s">
        <v>195</v>
      </c>
      <c r="E99" s="30"/>
      <c r="F99" s="30"/>
      <c r="G99" s="30"/>
      <c r="H99" s="30"/>
      <c r="I99" s="30"/>
      <c r="J99" s="30">
        <v>945095.54</v>
      </c>
      <c r="K99" s="30"/>
      <c r="L99" s="30"/>
      <c r="M99" s="30"/>
      <c r="N99" s="30">
        <v>945095.54</v>
      </c>
      <c r="O99" s="30">
        <v>945095.54</v>
      </c>
      <c r="P99" s="30">
        <v>945095.54</v>
      </c>
    </row>
    <row r="100" spans="1:16" ht="34.5" customHeight="1">
      <c r="A100" s="58">
        <v>73</v>
      </c>
      <c r="B100" s="11"/>
      <c r="C100" s="12"/>
      <c r="D100" s="79" t="s">
        <v>197</v>
      </c>
      <c r="E100" s="14">
        <v>24000</v>
      </c>
      <c r="F100" s="14">
        <v>24000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14">
        <v>24000</v>
      </c>
    </row>
    <row r="101" spans="1:16" ht="12.75">
      <c r="A101" s="58"/>
      <c r="B101" s="8" t="s">
        <v>144</v>
      </c>
      <c r="C101" s="9"/>
      <c r="D101" s="79" t="s">
        <v>145</v>
      </c>
      <c r="E101" s="30">
        <v>24000</v>
      </c>
      <c r="F101" s="30">
        <v>24000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>
        <v>24000</v>
      </c>
    </row>
    <row r="102" spans="1:16" ht="12.75">
      <c r="A102" s="58"/>
      <c r="B102" s="11" t="s">
        <v>149</v>
      </c>
      <c r="C102" s="12" t="s">
        <v>146</v>
      </c>
      <c r="D102" s="80" t="s">
        <v>150</v>
      </c>
      <c r="E102" s="30">
        <v>24000</v>
      </c>
      <c r="F102" s="30">
        <v>24000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>
        <v>24000</v>
      </c>
    </row>
    <row r="103" spans="1:16" ht="33" customHeight="1">
      <c r="A103" s="59" t="s">
        <v>184</v>
      </c>
      <c r="B103" s="7"/>
      <c r="C103" s="9"/>
      <c r="D103" s="79" t="s">
        <v>185</v>
      </c>
      <c r="E103" s="14">
        <f>E105</f>
        <v>12520</v>
      </c>
      <c r="F103" s="14">
        <f aca="true" t="shared" si="21" ref="F103:P103">F105</f>
        <v>12520</v>
      </c>
      <c r="G103" s="14">
        <f t="shared" si="21"/>
        <v>0</v>
      </c>
      <c r="H103" s="14">
        <f t="shared" si="21"/>
        <v>0</v>
      </c>
      <c r="I103" s="14">
        <f t="shared" si="21"/>
        <v>0</v>
      </c>
      <c r="J103" s="14">
        <f t="shared" si="21"/>
        <v>0</v>
      </c>
      <c r="K103" s="14">
        <f t="shared" si="21"/>
        <v>0</v>
      </c>
      <c r="L103" s="14">
        <f t="shared" si="21"/>
        <v>0</v>
      </c>
      <c r="M103" s="14">
        <f t="shared" si="21"/>
        <v>0</v>
      </c>
      <c r="N103" s="14">
        <f t="shared" si="21"/>
        <v>0</v>
      </c>
      <c r="O103" s="14">
        <f t="shared" si="21"/>
        <v>0</v>
      </c>
      <c r="P103" s="14">
        <f t="shared" si="21"/>
        <v>12520</v>
      </c>
    </row>
    <row r="104" spans="1:16" ht="12.75">
      <c r="A104" s="60"/>
      <c r="B104" s="8" t="s">
        <v>144</v>
      </c>
      <c r="C104" s="9"/>
      <c r="D104" s="79" t="s">
        <v>145</v>
      </c>
      <c r="E104" s="14"/>
      <c r="F104" s="14"/>
      <c r="G104" s="10"/>
      <c r="H104" s="10"/>
      <c r="I104" s="10"/>
      <c r="J104" s="14"/>
      <c r="K104" s="10"/>
      <c r="L104" s="10"/>
      <c r="M104" s="14"/>
      <c r="N104" s="10"/>
      <c r="O104" s="10"/>
      <c r="P104" s="14"/>
    </row>
    <row r="105" spans="1:16" ht="12.75">
      <c r="A105" s="58"/>
      <c r="B105" s="11" t="s">
        <v>149</v>
      </c>
      <c r="C105" s="12" t="s">
        <v>146</v>
      </c>
      <c r="D105" s="80" t="s">
        <v>150</v>
      </c>
      <c r="E105" s="30">
        <v>12520</v>
      </c>
      <c r="F105" s="30">
        <v>12520</v>
      </c>
      <c r="G105" s="30">
        <f>'[4]додаток 2'!AE82</f>
        <v>0</v>
      </c>
      <c r="H105" s="30">
        <f>'[4]додаток 2'!AF82</f>
        <v>0</v>
      </c>
      <c r="I105" s="30">
        <f>'[4]додаток 2'!AG82</f>
        <v>0</v>
      </c>
      <c r="J105" s="30">
        <f>'[4]додаток 2'!AH82</f>
        <v>0</v>
      </c>
      <c r="K105" s="30">
        <f>'[4]додаток 2'!AI82</f>
        <v>0</v>
      </c>
      <c r="L105" s="30">
        <f>'[4]додаток 2'!AJ82</f>
        <v>0</v>
      </c>
      <c r="M105" s="30">
        <f>'[4]додаток 2'!AK82</f>
        <v>0</v>
      </c>
      <c r="N105" s="30">
        <f>'[4]додаток 2'!AL82</f>
        <v>0</v>
      </c>
      <c r="O105" s="30">
        <f>'[4]додаток 2'!AM82</f>
        <v>0</v>
      </c>
      <c r="P105" s="30">
        <v>12520</v>
      </c>
    </row>
    <row r="106" spans="1:16" ht="38.25">
      <c r="A106" s="59" t="s">
        <v>186</v>
      </c>
      <c r="B106" s="7"/>
      <c r="C106" s="9"/>
      <c r="D106" s="79" t="s">
        <v>185</v>
      </c>
      <c r="E106" s="14">
        <f>E107</f>
        <v>10613330</v>
      </c>
      <c r="F106" s="14">
        <f aca="true" t="shared" si="22" ref="F106:P106">F107</f>
        <v>10113330</v>
      </c>
      <c r="G106" s="14">
        <f t="shared" si="22"/>
        <v>0</v>
      </c>
      <c r="H106" s="14">
        <f t="shared" si="22"/>
        <v>0</v>
      </c>
      <c r="I106" s="14">
        <f t="shared" si="22"/>
        <v>0</v>
      </c>
      <c r="J106" s="14">
        <f t="shared" si="22"/>
        <v>0</v>
      </c>
      <c r="K106" s="14">
        <f t="shared" si="22"/>
        <v>0</v>
      </c>
      <c r="L106" s="14">
        <f t="shared" si="22"/>
        <v>0</v>
      </c>
      <c r="M106" s="14">
        <f t="shared" si="22"/>
        <v>0</v>
      </c>
      <c r="N106" s="14">
        <f t="shared" si="22"/>
        <v>0</v>
      </c>
      <c r="O106" s="14">
        <f t="shared" si="22"/>
        <v>0</v>
      </c>
      <c r="P106" s="14">
        <f t="shared" si="22"/>
        <v>10613330</v>
      </c>
    </row>
    <row r="107" spans="1:16" ht="12.75">
      <c r="A107" s="60"/>
      <c r="B107" s="8" t="s">
        <v>144</v>
      </c>
      <c r="C107" s="9"/>
      <c r="D107" s="79" t="s">
        <v>145</v>
      </c>
      <c r="E107" s="14">
        <f>SUM(E108:E110)</f>
        <v>10613330</v>
      </c>
      <c r="F107" s="14">
        <f aca="true" t="shared" si="23" ref="F107:P107">SUM(F108:F110)</f>
        <v>10113330</v>
      </c>
      <c r="G107" s="14">
        <f t="shared" si="23"/>
        <v>0</v>
      </c>
      <c r="H107" s="14">
        <f t="shared" si="23"/>
        <v>0</v>
      </c>
      <c r="I107" s="14">
        <f t="shared" si="23"/>
        <v>0</v>
      </c>
      <c r="J107" s="14">
        <f t="shared" si="23"/>
        <v>0</v>
      </c>
      <c r="K107" s="14">
        <f t="shared" si="23"/>
        <v>0</v>
      </c>
      <c r="L107" s="14">
        <f t="shared" si="23"/>
        <v>0</v>
      </c>
      <c r="M107" s="14">
        <f t="shared" si="23"/>
        <v>0</v>
      </c>
      <c r="N107" s="14">
        <f t="shared" si="23"/>
        <v>0</v>
      </c>
      <c r="O107" s="14">
        <f t="shared" si="23"/>
        <v>0</v>
      </c>
      <c r="P107" s="14">
        <f t="shared" si="23"/>
        <v>10613330</v>
      </c>
    </row>
    <row r="108" spans="1:16" ht="12.75">
      <c r="A108" s="58"/>
      <c r="B108" s="11" t="s">
        <v>147</v>
      </c>
      <c r="C108" s="12" t="s">
        <v>146</v>
      </c>
      <c r="D108" s="80" t="s">
        <v>148</v>
      </c>
      <c r="E108" s="30">
        <f>'додаток 2'!AC82</f>
        <v>500000</v>
      </c>
      <c r="F108" s="30">
        <f>'додаток 2'!AD82</f>
        <v>0</v>
      </c>
      <c r="G108" s="30">
        <f>'додаток 2'!AE82</f>
        <v>0</v>
      </c>
      <c r="H108" s="30">
        <f>'додаток 2'!AF82</f>
        <v>0</v>
      </c>
      <c r="I108" s="30">
        <f>'додаток 2'!AG82</f>
        <v>0</v>
      </c>
      <c r="J108" s="30">
        <f>'додаток 2'!AH82</f>
        <v>0</v>
      </c>
      <c r="K108" s="30">
        <f>'додаток 2'!AI82</f>
        <v>0</v>
      </c>
      <c r="L108" s="30">
        <f>'додаток 2'!AJ82</f>
        <v>0</v>
      </c>
      <c r="M108" s="30">
        <f>'додаток 2'!AK82</f>
        <v>0</v>
      </c>
      <c r="N108" s="30">
        <f>'додаток 2'!AL82</f>
        <v>0</v>
      </c>
      <c r="O108" s="30">
        <f>'додаток 2'!AM82</f>
        <v>0</v>
      </c>
      <c r="P108" s="30">
        <f>'додаток 2'!AN82</f>
        <v>500000</v>
      </c>
    </row>
    <row r="109" spans="1:16" ht="12.75">
      <c r="A109" s="58"/>
      <c r="B109" s="11" t="s">
        <v>152</v>
      </c>
      <c r="C109" s="12" t="s">
        <v>151</v>
      </c>
      <c r="D109" s="80" t="s">
        <v>153</v>
      </c>
      <c r="E109" s="30">
        <f>'додаток 2'!AC84</f>
        <v>1687791</v>
      </c>
      <c r="F109" s="30">
        <f>'додаток 2'!AD84</f>
        <v>1687791</v>
      </c>
      <c r="G109" s="30">
        <f>'додаток 2'!AE84</f>
        <v>0</v>
      </c>
      <c r="H109" s="30">
        <f>'додаток 2'!AF84</f>
        <v>0</v>
      </c>
      <c r="I109" s="30">
        <f>'додаток 2'!AG84</f>
        <v>0</v>
      </c>
      <c r="J109" s="30">
        <f>'додаток 2'!AH84</f>
        <v>0</v>
      </c>
      <c r="K109" s="30">
        <f>'додаток 2'!AI84</f>
        <v>0</v>
      </c>
      <c r="L109" s="30">
        <f>'додаток 2'!AJ84</f>
        <v>0</v>
      </c>
      <c r="M109" s="30">
        <f>'додаток 2'!AK84</f>
        <v>0</v>
      </c>
      <c r="N109" s="30">
        <f>'додаток 2'!AL84</f>
        <v>0</v>
      </c>
      <c r="O109" s="30">
        <f>'додаток 2'!AM84</f>
        <v>0</v>
      </c>
      <c r="P109" s="30">
        <f>'додаток 2'!AN84</f>
        <v>1687791</v>
      </c>
    </row>
    <row r="110" spans="1:16" ht="12.75">
      <c r="A110" s="58"/>
      <c r="B110" s="11" t="s">
        <v>154</v>
      </c>
      <c r="C110" s="12" t="s">
        <v>151</v>
      </c>
      <c r="D110" s="80" t="s">
        <v>155</v>
      </c>
      <c r="E110" s="30">
        <v>8425539</v>
      </c>
      <c r="F110" s="30">
        <v>8425539</v>
      </c>
      <c r="G110" s="30">
        <f>'додаток 2'!AE85</f>
        <v>0</v>
      </c>
      <c r="H110" s="30">
        <f>'додаток 2'!AF85</f>
        <v>0</v>
      </c>
      <c r="I110" s="30">
        <f>'додаток 2'!AG85</f>
        <v>0</v>
      </c>
      <c r="J110" s="30">
        <f>'додаток 2'!AH85</f>
        <v>0</v>
      </c>
      <c r="K110" s="30">
        <f>'додаток 2'!AI85</f>
        <v>0</v>
      </c>
      <c r="L110" s="30">
        <f>'додаток 2'!AJ85</f>
        <v>0</v>
      </c>
      <c r="M110" s="30">
        <f>'додаток 2'!AK85</f>
        <v>0</v>
      </c>
      <c r="N110" s="30">
        <f>'додаток 2'!AL85</f>
        <v>0</v>
      </c>
      <c r="O110" s="30">
        <f>'додаток 2'!AM85</f>
        <v>0</v>
      </c>
      <c r="P110" s="30">
        <f>'додаток 2'!AN85-200000</f>
        <v>8425539</v>
      </c>
    </row>
    <row r="111" spans="1:16" s="28" customFormat="1" ht="12.75">
      <c r="A111" s="61"/>
      <c r="B111" s="26" t="s">
        <v>156</v>
      </c>
      <c r="C111" s="27"/>
      <c r="D111" s="14" t="s">
        <v>7</v>
      </c>
      <c r="E111" s="14">
        <f>E106+E103+E91+E61+E47+E34+E18+E100</f>
        <v>249315709</v>
      </c>
      <c r="F111" s="14">
        <f>F106+F103+F91+F61+F47+F34+F18+F100</f>
        <v>248815709</v>
      </c>
      <c r="G111" s="14">
        <f aca="true" t="shared" si="24" ref="G111:P111">G106+G103+G91+G61+G47+G34+G18+G100</f>
        <v>106132515</v>
      </c>
      <c r="H111" s="14">
        <f t="shared" si="24"/>
        <v>11174949</v>
      </c>
      <c r="I111" s="14">
        <f t="shared" si="24"/>
        <v>0</v>
      </c>
      <c r="J111" s="14">
        <f t="shared" si="24"/>
        <v>7071786.690000001</v>
      </c>
      <c r="K111" s="14">
        <f t="shared" si="24"/>
        <v>1979300.3199999998</v>
      </c>
      <c r="L111" s="14">
        <f t="shared" si="24"/>
        <v>297926</v>
      </c>
      <c r="M111" s="14">
        <f t="shared" si="24"/>
        <v>211334.1</v>
      </c>
      <c r="N111" s="14">
        <f t="shared" si="24"/>
        <v>5076709.0600000005</v>
      </c>
      <c r="O111" s="14">
        <f t="shared" si="24"/>
        <v>5019021.0600000005</v>
      </c>
      <c r="P111" s="14">
        <f t="shared" si="24"/>
        <v>256387495.69000003</v>
      </c>
    </row>
    <row r="112" spans="6:16" ht="12.75" hidden="1">
      <c r="F112" s="72">
        <f>F18+F34+F47+F61+F91+F103+F106</f>
        <v>248791709</v>
      </c>
      <c r="G112" s="71">
        <f aca="true" t="shared" si="25" ref="G112:O112">G18+G35+G47+G61+G91+G103+G106</f>
        <v>105921998</v>
      </c>
      <c r="H112" s="71">
        <f t="shared" si="25"/>
        <v>11148749</v>
      </c>
      <c r="I112" s="71">
        <f t="shared" si="25"/>
        <v>0</v>
      </c>
      <c r="J112" s="72">
        <f t="shared" si="25"/>
        <v>7071786.69</v>
      </c>
      <c r="K112" s="71">
        <f t="shared" si="25"/>
        <v>1979300.3199999998</v>
      </c>
      <c r="L112" s="71">
        <f t="shared" si="25"/>
        <v>297926</v>
      </c>
      <c r="M112" s="72">
        <f t="shared" si="25"/>
        <v>211334.1</v>
      </c>
      <c r="N112" s="71">
        <f t="shared" si="25"/>
        <v>5076709.0600000005</v>
      </c>
      <c r="O112" s="71">
        <f t="shared" si="25"/>
        <v>5019021.0600000005</v>
      </c>
      <c r="P112" s="72"/>
    </row>
    <row r="113" spans="1:16" ht="12.75" hidden="1">
      <c r="A113" s="62" t="s">
        <v>187</v>
      </c>
      <c r="E113" s="63">
        <v>244421757</v>
      </c>
      <c r="F113" s="63">
        <f>F18+F34+F47+F61+F91+F103+F106</f>
        <v>248791709</v>
      </c>
      <c r="G113" s="64">
        <v>103499003</v>
      </c>
      <c r="H113" s="64">
        <v>10903176</v>
      </c>
      <c r="I113" s="64"/>
      <c r="J113" s="63">
        <v>1946557</v>
      </c>
      <c r="K113" s="64">
        <v>1946557</v>
      </c>
      <c r="L113" s="64">
        <v>295926</v>
      </c>
      <c r="M113" s="63">
        <v>155582</v>
      </c>
      <c r="N113" s="64"/>
      <c r="O113" s="64"/>
      <c r="P113" s="63"/>
    </row>
    <row r="114" spans="1:16" ht="12.75" hidden="1">
      <c r="A114" s="62"/>
      <c r="E114" s="63"/>
      <c r="F114" s="63">
        <f>E113-F113</f>
        <v>-4369952</v>
      </c>
      <c r="G114" s="64">
        <f>G113-G112</f>
        <v>-2422995</v>
      </c>
      <c r="H114" s="64">
        <f aca="true" t="shared" si="26" ref="H114:O114">H113-H112</f>
        <v>-245573</v>
      </c>
      <c r="I114" s="64">
        <f t="shared" si="26"/>
        <v>0</v>
      </c>
      <c r="J114" s="63">
        <f t="shared" si="26"/>
        <v>-5125229.69</v>
      </c>
      <c r="K114" s="64">
        <f t="shared" si="26"/>
        <v>-32743.319999999832</v>
      </c>
      <c r="L114" s="64">
        <f t="shared" si="26"/>
        <v>-2000</v>
      </c>
      <c r="M114" s="63">
        <f t="shared" si="26"/>
        <v>-55752.100000000006</v>
      </c>
      <c r="N114" s="64">
        <f t="shared" si="26"/>
        <v>-5076709.0600000005</v>
      </c>
      <c r="O114" s="64">
        <f t="shared" si="26"/>
        <v>-5019021.0600000005</v>
      </c>
      <c r="P114" s="63"/>
    </row>
    <row r="115" spans="1:16" ht="12.75" hidden="1">
      <c r="A115" s="62"/>
      <c r="D115" s="62" t="s">
        <v>188</v>
      </c>
      <c r="E115" s="63">
        <f>'[3]Лист1'!$D$53-E111</f>
        <v>-4826352</v>
      </c>
      <c r="F115" s="63"/>
      <c r="G115" s="64"/>
      <c r="H115" s="64"/>
      <c r="I115" s="64"/>
      <c r="J115" s="63">
        <f>'[3]Лист1'!$E$53-J111</f>
        <v>-5181229.690000001</v>
      </c>
      <c r="K115" s="64"/>
      <c r="L115" s="64"/>
      <c r="M115" s="63"/>
      <c r="N115" s="64"/>
      <c r="O115" s="64"/>
      <c r="P115" s="63"/>
    </row>
    <row r="116" spans="1:16" ht="12.75">
      <c r="A116" s="62"/>
      <c r="D116" s="62"/>
      <c r="E116" s="63"/>
      <c r="F116" s="63"/>
      <c r="G116" s="64"/>
      <c r="H116" s="64"/>
      <c r="I116" s="64"/>
      <c r="J116" s="63"/>
      <c r="K116" s="64"/>
      <c r="L116" s="64"/>
      <c r="M116" s="63"/>
      <c r="N116" s="64"/>
      <c r="O116" s="64"/>
      <c r="P116" s="63"/>
    </row>
    <row r="117" spans="1:16" ht="12.75">
      <c r="A117" s="62"/>
      <c r="D117" s="62"/>
      <c r="E117" s="63"/>
      <c r="F117" s="63"/>
      <c r="G117" s="64"/>
      <c r="H117" s="64"/>
      <c r="I117" s="64"/>
      <c r="J117" s="63"/>
      <c r="K117" s="64"/>
      <c r="L117" s="64"/>
      <c r="M117" s="63"/>
      <c r="N117" s="64"/>
      <c r="O117" s="64"/>
      <c r="P117" s="63"/>
    </row>
    <row r="118" spans="1:16" ht="12.75">
      <c r="A118" s="62"/>
      <c r="E118" s="63"/>
      <c r="F118" s="63"/>
      <c r="G118" s="64"/>
      <c r="H118" s="64"/>
      <c r="I118" s="64"/>
      <c r="J118" s="63"/>
      <c r="K118" s="64"/>
      <c r="L118" s="64"/>
      <c r="M118" s="63"/>
      <c r="N118" s="64"/>
      <c r="O118" s="64"/>
      <c r="P118" s="63"/>
    </row>
    <row r="119" spans="1:16" s="66" customFormat="1" ht="15.75">
      <c r="A119" s="100" t="s">
        <v>157</v>
      </c>
      <c r="B119" s="100"/>
      <c r="C119" s="100"/>
      <c r="D119" s="100"/>
      <c r="E119" s="65"/>
      <c r="F119" s="65"/>
      <c r="G119" s="37" t="s">
        <v>158</v>
      </c>
      <c r="I119" s="24" t="s">
        <v>158</v>
      </c>
      <c r="J119" s="65"/>
      <c r="M119" s="65"/>
      <c r="P119" s="65"/>
    </row>
    <row r="120" ht="12.75">
      <c r="F120" s="28"/>
    </row>
    <row r="121" ht="12.75">
      <c r="F121" s="28"/>
    </row>
    <row r="122" spans="1:6" ht="12.75" hidden="1">
      <c r="A122" s="2" t="s">
        <v>189</v>
      </c>
      <c r="F122" s="28"/>
    </row>
    <row r="123" spans="1:6" ht="12.75" hidden="1">
      <c r="A123" s="2" t="s">
        <v>190</v>
      </c>
      <c r="F123" s="28"/>
    </row>
    <row r="124" spans="1:6" ht="12.75" hidden="1">
      <c r="A124" s="2" t="s">
        <v>191</v>
      </c>
      <c r="F124" s="28"/>
    </row>
    <row r="125" spans="1:6" ht="12.75" hidden="1">
      <c r="A125" s="2" t="s">
        <v>192</v>
      </c>
      <c r="F125" s="28"/>
    </row>
    <row r="126" ht="12.75">
      <c r="F126" s="28"/>
    </row>
    <row r="127" ht="12.75">
      <c r="F127" s="28"/>
    </row>
    <row r="128" ht="12.75">
      <c r="F128" s="28"/>
    </row>
    <row r="129" ht="12.75">
      <c r="F129" s="28"/>
    </row>
  </sheetData>
  <sheetProtection/>
  <mergeCells count="31">
    <mergeCell ref="A11:P11"/>
    <mergeCell ref="A13:A16"/>
    <mergeCell ref="B13:B16"/>
    <mergeCell ref="C13:C16"/>
    <mergeCell ref="O15:O16"/>
    <mergeCell ref="H15:H16"/>
    <mergeCell ref="L15:L16"/>
    <mergeCell ref="M15:M16"/>
    <mergeCell ref="D13:D16"/>
    <mergeCell ref="L14:M14"/>
    <mergeCell ref="N14:N16"/>
    <mergeCell ref="E13:I13"/>
    <mergeCell ref="N1:P1"/>
    <mergeCell ref="N2:P2"/>
    <mergeCell ref="N3:P3"/>
    <mergeCell ref="N5:P5"/>
    <mergeCell ref="N6:P6"/>
    <mergeCell ref="N7:P7"/>
    <mergeCell ref="N8:P8"/>
    <mergeCell ref="A9:P9"/>
    <mergeCell ref="A10:P10"/>
    <mergeCell ref="A119:D119"/>
    <mergeCell ref="J13:O13"/>
    <mergeCell ref="P13:P16"/>
    <mergeCell ref="E14:E16"/>
    <mergeCell ref="F14:F16"/>
    <mergeCell ref="G14:H14"/>
    <mergeCell ref="I14:I16"/>
    <mergeCell ref="J14:J16"/>
    <mergeCell ref="K14:K16"/>
    <mergeCell ref="G15:G16"/>
  </mergeCells>
  <printOptions/>
  <pageMargins left="0.17" right="0.16" top="0.29" bottom="0.2" header="0.3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pk1</cp:lastModifiedBy>
  <cp:lastPrinted>2017-03-06T07:38:22Z</cp:lastPrinted>
  <dcterms:created xsi:type="dcterms:W3CDTF">2017-01-09T10:26:37Z</dcterms:created>
  <dcterms:modified xsi:type="dcterms:W3CDTF">2017-03-06T07:38:23Z</dcterms:modified>
  <cp:category/>
  <cp:version/>
  <cp:contentType/>
  <cp:contentStatus/>
</cp:coreProperties>
</file>