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75" windowHeight="8145" activeTab="4"/>
  </bookViews>
  <sheets>
    <sheet name="доходи" sheetId="1" r:id="rId1"/>
    <sheet name="КФК" sheetId="2" r:id="rId2"/>
    <sheet name="ГРК" sheetId="3" r:id="rId3"/>
    <sheet name="міжбюд." sheetId="4" r:id="rId4"/>
    <sheet name="Програми" sheetId="5" r:id="rId5"/>
    <sheet name="Джерела"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<sst xmlns="http://schemas.openxmlformats.org/spreadsheetml/2006/main" count="1320" uniqueCount="431">
  <si>
    <t>Додаток 1</t>
  </si>
  <si>
    <t>до рішення Новоайдарської районної ради</t>
  </si>
  <si>
    <t>"Про районний бюджет на 2017 рік"</t>
  </si>
  <si>
    <t>Доходи районний на 2017 рік</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</si>
  <si>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</si>
  <si>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</si>
  <si>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</si>
  <si>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</si>
  <si>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</si>
  <si>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</si>
  <si>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</si>
  <si>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</si>
  <si>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</si>
  <si>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</si>
  <si>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</si>
  <si>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</si>
  <si>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</si>
  <si>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</si>
  <si>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</si>
  <si>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t>
  </si>
  <si>
    <t>Податок на прибуток підприємств та фінансових установ комунальної власності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</si>
  <si>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</si>
  <si>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</si>
  <si>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</si>
  <si>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</si>
  <si>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</si>
  <si>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</si>
  <si>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</si>
  <si>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</si>
  <si>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</si>
  <si>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</si>
  <si>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</si>
  <si>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</si>
  <si>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</si>
  <si>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</si>
  <si>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</si>
  <si>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</si>
  <si>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РАЗОМ ДОХОДІВ</t>
  </si>
  <si>
    <t>Офіційні трансферти  </t>
  </si>
  <si>
    <t>Від органів державного управління  </t>
  </si>
  <si>
    <t>Дотації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</si>
  <si>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</si>
  <si>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</si>
  <si>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Інші додаткові дотації  </t>
  </si>
  <si>
    <t>Субвенції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</si>
  <si>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</si>
  <si>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</si>
  <si>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</si>
  <si>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 </t>
  </si>
  <si>
    <t>ВСЬОГО ДОХОДІВ</t>
  </si>
  <si>
    <t>Г.Р. Звєрєв</t>
  </si>
  <si>
    <t>Бюджет рішення № 8/2     від 15.12.2016 р.</t>
  </si>
  <si>
    <t>РОЗПОДІЛ</t>
  </si>
  <si>
    <t>видатків районного бюджету на 2017 рік</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</si>
  <si>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</si>
  <si>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</si>
  <si>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</si>
  <si>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РАЗОМ</t>
  </si>
  <si>
    <t>видатки споживання</t>
  </si>
  <si>
    <t>з них</t>
  </si>
  <si>
    <t>видатки розвитку</t>
  </si>
  <si>
    <t>оплата праці  і нарахування на заробітну плату</t>
  </si>
  <si>
    <t>комунальні послуги та енергоносії</t>
  </si>
  <si>
    <t>бюджет розвитку</t>
  </si>
  <si>
    <t>0100</t>
  </si>
  <si>
    <t>Державне управління</t>
  </si>
  <si>
    <t>0170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</si>
  <si>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</si>
  <si>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</si>
  <si>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1000</t>
  </si>
  <si>
    <t>Освіта</t>
  </si>
  <si>
    <t>1010</t>
  </si>
  <si>
    <t>0910</t>
  </si>
  <si>
    <t>Дошкільна освіта</t>
  </si>
  <si>
    <t>1020</t>
  </si>
  <si>
    <t>0921</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</si>
  <si>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</si>
  <si>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</si>
  <si>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</si>
  <si>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</si>
  <si>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0960</t>
  </si>
  <si>
    <t>Надання позашкільної освіти позашкільними закладами освіти, заходи із позашкільної роботи з дітьми</t>
  </si>
  <si>
    <t>1170</t>
  </si>
  <si>
    <t>0990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</si>
  <si>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</si>
  <si>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</si>
  <si>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</si>
  <si>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</si>
  <si>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</si>
  <si>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</si>
  <si>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і дітям, позбавленим батьківського піклування, яким виповнюється 18 років</t>
  </si>
  <si>
    <t>2000</t>
  </si>
  <si>
    <t>Охорона здоров`я</t>
  </si>
  <si>
    <t>2010</t>
  </si>
  <si>
    <t>0731</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</si>
  <si>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</si>
  <si>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</si>
  <si>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</si>
  <si>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2180</t>
  </si>
  <si>
    <t>0726</t>
  </si>
  <si>
    <t>Первинна медична допомога населенню</t>
  </si>
  <si>
    <t>3000</t>
  </si>
  <si>
    <t>Соціальний захист та соціальне забезпечення</t>
  </si>
  <si>
    <t>3011</t>
  </si>
  <si>
    <t>1030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</si>
  <si>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</si>
  <si>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3012</t>
  </si>
  <si>
    <t>Наданн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</si>
  <si>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</si>
  <si>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</si>
  <si>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</si>
  <si>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</si>
  <si>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</si>
  <si>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</si>
  <si>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</si>
  <si>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</si>
  <si>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</si>
  <si>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</si>
  <si>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</si>
  <si>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</si>
  <si>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</si>
  <si>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</si>
  <si>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</si>
  <si>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</si>
  <si>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</si>
  <si>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</si>
  <si>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</si>
  <si>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</si>
  <si>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</si>
  <si>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</si>
  <si>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</si>
  <si>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</si>
  <si>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</si>
  <si>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</si>
  <si>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</si>
  <si>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</si>
  <si>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</si>
  <si>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</si>
  <si>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</si>
  <si>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</si>
  <si>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</si>
  <si>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</si>
  <si>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</si>
  <si>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</si>
  <si>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</si>
  <si>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</si>
  <si>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</si>
  <si>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</si>
  <si>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на догляд за інвалідом і чи іі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</si>
  <si>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</si>
  <si>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</si>
  <si>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3131</t>
  </si>
  <si>
    <t>Центри соціальних служб для сім`ї, дітей та молоді</t>
  </si>
  <si>
    <t>3132</t>
  </si>
  <si>
    <t>Програми і заходи центрів соціальних служб для сім`ї, дітей та молоді</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</si>
  <si>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</si>
  <si>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</si>
  <si>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</si>
  <si>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</si>
  <si>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</si>
  <si>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</si>
  <si>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3400</t>
  </si>
  <si>
    <t>Інші видатки на соціальний захист населення</t>
  </si>
  <si>
    <t>4000</t>
  </si>
  <si>
    <t>Культура і мистецтво</t>
  </si>
  <si>
    <t>4060</t>
  </si>
  <si>
    <t>0824</t>
  </si>
  <si>
    <t>Бібліотеки</t>
  </si>
  <si>
    <t>4070</t>
  </si>
  <si>
    <t>Музеї і виставки</t>
  </si>
  <si>
    <t>4090</t>
  </si>
  <si>
    <t>0828</t>
  </si>
  <si>
    <t>Палаци і будинки культури, клуби та інші заклади клубного типу</t>
  </si>
  <si>
    <t>4100</t>
  </si>
  <si>
    <t>Школи естетичного виховання дітей</t>
  </si>
  <si>
    <t>4200</t>
  </si>
  <si>
    <t>0829</t>
  </si>
  <si>
    <t>Інші культурно-освітні заклади та заходи</t>
  </si>
  <si>
    <t>5000</t>
  </si>
  <si>
    <t>Фізична культура і спорт</t>
  </si>
  <si>
    <t>5031</t>
  </si>
  <si>
    <t>0810</t>
  </si>
  <si>
    <t>Утримання та навчально-тренувальна робота комунальних дитячо-юнацьких спортивних шкіл</t>
  </si>
  <si>
    <t>5042</t>
  </si>
  <si>
    <t>Фінансова підтримка спортивних споруд, які належать громадським організаціям фізкультурно-спортивної спрямованості</t>
  </si>
  <si>
    <t>7200</t>
  </si>
  <si>
    <t>Засоби масової інформації</t>
  </si>
  <si>
    <t>7212</t>
  </si>
  <si>
    <t>0830</t>
  </si>
  <si>
    <t>Підтримка періодичних видань (газет та журналів)</t>
  </si>
  <si>
    <t>7400</t>
  </si>
  <si>
    <t>Інші послуги, пов`язані з економічною діяльністю</t>
  </si>
  <si>
    <t>7410</t>
  </si>
  <si>
    <t>0470</t>
  </si>
  <si>
    <t>Заходи з енергозбереження</t>
  </si>
  <si>
    <t>8000</t>
  </si>
  <si>
    <t>Видатки, не віднесені до основних груп</t>
  </si>
  <si>
    <t>8010</t>
  </si>
  <si>
    <t>0133</t>
  </si>
  <si>
    <t>Резервний фонд</t>
  </si>
  <si>
    <t>8600</t>
  </si>
  <si>
    <t>Інші видатки</t>
  </si>
  <si>
    <t>8700</t>
  </si>
  <si>
    <t>0180</t>
  </si>
  <si>
    <t>Інші додаткові дотації</t>
  </si>
  <si>
    <t>8800</t>
  </si>
  <si>
    <t>Інші субвенції</t>
  </si>
  <si>
    <t xml:space="preserve"> </t>
  </si>
  <si>
    <t>Код програмної класифікації видатків та кредитування місцевих бюджетів</t>
  </si>
  <si>
    <t>до рішення районної ради</t>
  </si>
  <si>
    <t>від " 15 " грудня  2016 року № 8 / 2</t>
  </si>
  <si>
    <t>Код програмної класифікації видатків та кредитування місцевих бюджетів1</t>
  </si>
  <si>
    <t>0970</t>
  </si>
  <si>
    <t>Придбання, доставка та зберігання підручників і посібників</t>
  </si>
  <si>
    <t>Інші освітні програми</t>
  </si>
  <si>
    <t>3141</t>
  </si>
  <si>
    <t>Соціальні програми і заходи державних органів у справах молоді</t>
  </si>
  <si>
    <t>Утримання центрів "Спорт для всіх" та проведення заходів з фізичної культури</t>
  </si>
  <si>
    <t>Будівництво</t>
  </si>
  <si>
    <t>0490</t>
  </si>
  <si>
    <t>Реалізація заходів щодо інвестиційного розвитку території</t>
  </si>
  <si>
    <t>Зміни "+", "-" згідно рішення № 9/1  від 12.01.2017 р.</t>
  </si>
  <si>
    <t>Плани з урахуванням  рішення № 9/1  від 12.01.2017 р.</t>
  </si>
  <si>
    <t>Додаток № 3</t>
  </si>
  <si>
    <t xml:space="preserve">видатків районного бюджету на 2017 рік  </t>
  </si>
  <si>
    <t>за головними розпорядниками коштів</t>
  </si>
  <si>
    <t>01</t>
  </si>
  <si>
    <t>Новоайдарська районна рада Луганської області</t>
  </si>
  <si>
    <t>03</t>
  </si>
  <si>
    <t>Новоайдарська районна державна адміністрація Луганської області</t>
  </si>
  <si>
    <t>10</t>
  </si>
  <si>
    <t>Відділ освіти Новоайдарської районної державної адміністрації</t>
  </si>
  <si>
    <t>15</t>
  </si>
  <si>
    <t>Управління соціального захисту населення Новоайдарської райдержадміністррації</t>
  </si>
  <si>
    <t>Наданн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</si>
  <si>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t>
  </si>
  <si>
    <t>24</t>
  </si>
  <si>
    <t>Відділ культури Новоайдарської районної державної адміністрації Луганської області</t>
  </si>
  <si>
    <t>Управління економічного розвитку і торгівлі Новоайдарської районної державної адміністрації</t>
  </si>
  <si>
    <t>75</t>
  </si>
  <si>
    <t>Фінансове управління Новоайдарської районної державної адміністрації Луганської області</t>
  </si>
  <si>
    <t>76</t>
  </si>
  <si>
    <t>БАЛАНС</t>
  </si>
  <si>
    <t>1 Заповнюється у разі прийняття відповідною місцевою радою рішення про застосування програмно-цільового методу у бюджетному процесі.</t>
  </si>
  <si>
    <t>Структура коду програмної класифікації видатків та кредитування місцевих бюджетів зтверджена наказом Міністерства фінансів України від 02.12.2014 № 1195 (зі змінами).</t>
  </si>
  <si>
    <t>2 Код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затвердженої наказом Міністерства фінансів України від 02.12.2014 № 1195 (зі змінами).</t>
  </si>
  <si>
    <t>3 Код функціональної класифікації видатків та кредитування бюджету, затвердженої наказом Міністерства фінансів України від 14.01.2011 № 11 (зі змінами).</t>
  </si>
  <si>
    <t>від "___"  січня 2017 року № 9 /___</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</si>
  <si>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</si>
  <si>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</si>
  <si>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</si>
  <si>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Зміни "+", "-" згідно рішення №10/55  від 15.03.2017 р.</t>
  </si>
  <si>
    <t>Плани з урахуванням  рішення № 10 / 55  від 15.03.2017 р.</t>
  </si>
  <si>
    <t>Зміни "+", "-" згідно рішення № 10/55  від 15.03.2017 р.</t>
  </si>
  <si>
    <t>Плани з урахуванням  рішення № 10/55  від 15.03.2017 р.</t>
  </si>
  <si>
    <t>Додаток 5</t>
  </si>
  <si>
    <t>від "___ " грудня 2016 р. № 8/ ____</t>
  </si>
  <si>
    <t>Міжбюджетних трансфертів з Новоайдарського районного бюджету   місцевим бюджетам району  на 2017 рік</t>
  </si>
  <si>
    <t>Код бюджету</t>
  </si>
  <si>
    <t xml:space="preserve">Найменування адміністративно-територіальної одиниці </t>
  </si>
  <si>
    <t xml:space="preserve">Міжбюджетні трансферти з  районного бюджету місцевим  бюджетам </t>
  </si>
  <si>
    <t>Загальний  фонд</t>
  </si>
  <si>
    <t>Субвенція загального фонду</t>
  </si>
  <si>
    <t>на виконання повноважень військово -цивільної адміністрації сіл Трьохізбенка, Кряківка, Лобачеве, Лопаскине, Оріхово - Донецьке</t>
  </si>
  <si>
    <t>на виконання повноважень військово -цивільної адміністрації села Кримське</t>
  </si>
  <si>
    <t>Інша субвенція утримання дошкільних закладів  (2620)</t>
  </si>
  <si>
    <t>Інша субвенція утримання закладів  культури (2620)</t>
  </si>
  <si>
    <t>12309501000</t>
  </si>
  <si>
    <t>12309510000</t>
  </si>
  <si>
    <t>12309513000</t>
  </si>
  <si>
    <t>12309516000</t>
  </si>
  <si>
    <t>12309515000</t>
  </si>
  <si>
    <t>Всього по  селам</t>
  </si>
  <si>
    <t>12309301000</t>
  </si>
  <si>
    <t>Всього по містах</t>
  </si>
  <si>
    <t>Бюджет рішення № 8/2  від 15.12.2016 р.</t>
  </si>
  <si>
    <t>Додаток 4</t>
  </si>
  <si>
    <t>від " ___" грудня  2016 року № 8 / ___</t>
  </si>
  <si>
    <t xml:space="preserve">Зміни до джерел фінансування районного бюджету на 2014 рік </t>
  </si>
  <si>
    <t>грн.</t>
  </si>
  <si>
    <t>Назва</t>
  </si>
  <si>
    <t>Разом</t>
  </si>
  <si>
    <t>Внутрішнє фінансування</t>
  </si>
  <si>
    <t>Фінансування за  рахунок зміни залишків коштів місцевих  бюджетів</t>
  </si>
  <si>
    <t>На початок періоду </t>
  </si>
  <si>
    <t>Кошти, одержані із загального фонду бюджету до бюджету розвитку (спеціальний фонд)</t>
  </si>
  <si>
    <t>Всього за типом кредитора</t>
  </si>
  <si>
    <t>Фінансування за активними операціями</t>
  </si>
  <si>
    <t>Зміни обсягів готівкових коштів</t>
  </si>
  <si>
    <t>Всього за типом боргового зобов’язання</t>
  </si>
  <si>
    <t xml:space="preserve">                  </t>
  </si>
  <si>
    <t xml:space="preserve">Перелік  регіональних </t>
  </si>
  <si>
    <t>програм по районному бюджету на 2017 рік</t>
  </si>
  <si>
    <t>Код типової відомчої класифікації видатків місцевих бюджетів</t>
  </si>
  <si>
    <t xml:space="preserve">Назва головного розпорядника коштів </t>
  </si>
  <si>
    <t xml:space="preserve">Спеціальний фонд </t>
  </si>
  <si>
    <t>Код тимчасової класифікації видатків та кредитування місцевих бюджетів</t>
  </si>
  <si>
    <r>
      <t>Найменування к</t>
    </r>
    <r>
      <rPr>
        <b/>
        <sz val="9"/>
        <rFont val="Times New Roman"/>
        <family val="1"/>
      </rPr>
      <t>оду тимчасової класифікації видатків та кредитування місцевих бюджетів</t>
    </r>
  </si>
  <si>
    <t>Найменування програми</t>
  </si>
  <si>
    <t>Сума</t>
  </si>
  <si>
    <t>Новоайдарська районна рада</t>
  </si>
  <si>
    <t>Програма протидії незаконному обігу наркотичних засобів, психотропних речовин і прекурсорів в Новоайдарському районі на 2016-2020 рр.</t>
  </si>
  <si>
    <t>Районна цільова програма "Репродуктивне здоров'я нації на період 2016-2018 рр."</t>
  </si>
  <si>
    <t>Соціальна програма протидії захворювань на туберкульоз на 2017-2018 рр.</t>
  </si>
  <si>
    <t>Загальнодержавна програма онкологічних захворювань на період 2017-2018 рр.</t>
  </si>
  <si>
    <t>Порядок надання одноразової матеріальної допомоги гостро потребуючим громадянам Новоайдарського району, затверджений рішенням сесії Новоайдарської районної ради від 27.11.2015 № 34/17</t>
  </si>
  <si>
    <t>Програма підпримки комунального підприємства "Редакція районної газети "Вісник Новоайдарщини" на 2017 рік</t>
  </si>
  <si>
    <t>Новоайдарська районна державна адміністрація</t>
  </si>
  <si>
    <t>Програма реалізації молодіжної політики в Новоайдарському районі "Молодь Новоайдарщини" на 2016-2020 рр.</t>
  </si>
  <si>
    <t>Програма соціального захисту ветеранів війни, праці, військової служби, пенсіонерів та громадян похилого віку на 2017-2020 рр.</t>
  </si>
  <si>
    <t>Програма відшкодування частини суми кредиту на енергозберігаючи заходи на 2016-2018 роки</t>
  </si>
  <si>
    <t>Загальнорайонні заходи на 2017 рік</t>
  </si>
  <si>
    <t>Управління соціального захисту населення</t>
  </si>
  <si>
    <t>Програма оранізаційного та фінансового забезпечення відпочинку та оздоровлення дітей на 2016-2020 рр.</t>
  </si>
  <si>
    <t>Відділ освіти Новоайдарської РДА</t>
  </si>
  <si>
    <t>Програма "Ресурсне забезпечення програми розвитку системи дошкільної освіти Новоайдарського району" на 2016-2020 рр</t>
  </si>
  <si>
    <t>Програма національно-патріотичного виховання дітей та молоді Новоайдарського району на 2016-2020 рр.</t>
  </si>
  <si>
    <t>Г.Р.Звєрєв</t>
  </si>
  <si>
    <t>Субвенція загального фонду (2620)</t>
  </si>
  <si>
    <t xml:space="preserve">Інша субвенція утримання дошкільних закладів  </t>
  </si>
  <si>
    <t xml:space="preserve">Інша субвенція утримання закладів  культури </t>
  </si>
  <si>
    <t>12309401000</t>
  </si>
  <si>
    <t>на поповнення резервного фонду Новоайдарської селищної ради</t>
  </si>
  <si>
    <t>Старобільському РТМО за медичні послуги родділям та породіллям Новоайдарського району</t>
  </si>
  <si>
    <t>на проведення поточного ремонту автодоріг смт.Новоайдар</t>
  </si>
  <si>
    <t>Разом дотація по загальному фонду</t>
  </si>
  <si>
    <t xml:space="preserve">спеціальний фонд </t>
  </si>
  <si>
    <t>Разом субвенції по спеціальному фонду</t>
  </si>
  <si>
    <t>на проведення капітального ремонту автодоріг смт.Новоайдар</t>
  </si>
  <si>
    <t>на проведення капітального ремонту Дмитрівського ФАПу</t>
  </si>
  <si>
    <t>ДНЗ ясла-садок "Івушка" на придбання протирально-різувальної машини</t>
  </si>
  <si>
    <t>12309505040</t>
  </si>
  <si>
    <t>Всього міжбюджетних трансфертів</t>
  </si>
  <si>
    <t>Разом субвенції по загальному фонду</t>
  </si>
  <si>
    <t>У т.ч. бюджет розвитку</t>
  </si>
  <si>
    <t>Баланс</t>
  </si>
  <si>
    <t xml:space="preserve">Разом дотація </t>
  </si>
  <si>
    <t>Плани з урахуванням  рішення  № 10/55  від 25.03.2017 р.</t>
  </si>
  <si>
    <t>у т.ч. бюджет розвитку</t>
  </si>
  <si>
    <t>Субвенція з державного бюджету місцевим бюджетам на відшкодування вартості лікарських засобів для лікування окремих захворювань</t>
  </si>
  <si>
    <t>Плани з урахуванням  рішення № 11 / 23  від 25.05.2017 р.</t>
  </si>
  <si>
    <t>Зміни "+", "-" згідно рішення №11/23  від 25.05.2017 р.</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</si>
  <si>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</si>
  <si>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</si>
  <si>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</si>
  <si>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</si>
  <si>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7800</t>
  </si>
  <si>
    <t>Запобігання та ліквідація надзвичайних ситуацій та наслідків стихійного лиха</t>
  </si>
  <si>
    <t>7810</t>
  </si>
  <si>
    <t>0320</t>
  </si>
  <si>
    <t>Видатки на запобігання та ліквідацію надзвичайних ситуацій та наслідків стихійного лиха</t>
  </si>
  <si>
    <t>8370</t>
  </si>
  <si>
    <t>Субвенція з місцевого бюджету державному бюджету на виконання програм соціально-економічного та культурного розвитку регіонів</t>
  </si>
  <si>
    <t>W</t>
  </si>
  <si>
    <t>Зміни "+", "-" згідно рішення № 11/23  від 25.05.2017 р.</t>
  </si>
  <si>
    <t>Плани з урахуванням  рішення № 11/23  від 25.05.2017 р.</t>
  </si>
  <si>
    <t>Надання допомоги до досягнення дитиною трирічного віку</t>
  </si>
  <si>
    <t>53</t>
  </si>
  <si>
    <t>Орган з питань агропромислового комплексу, сільського господарства та продовольства</t>
  </si>
  <si>
    <t>Інша додаткова дотація (2620)</t>
  </si>
  <si>
    <t xml:space="preserve">на оплату послуг натариуса, що надаються при оформлені документів за придбане службове житло та земельної ділянки </t>
  </si>
  <si>
    <t>12309502000</t>
  </si>
  <si>
    <t>12309509000</t>
  </si>
  <si>
    <t>Всього мыжбюджетних трансфертів</t>
  </si>
  <si>
    <t>Всього  іншої додатції</t>
  </si>
  <si>
    <t xml:space="preserve">Всього </t>
  </si>
  <si>
    <t>на виконання меморандуму (оздоровлення дітей)</t>
  </si>
  <si>
    <t>Плани з урахуванням  рішення  № 11/23  від 25.05.2017 р.</t>
  </si>
  <si>
    <t>на придбання службового житла</t>
  </si>
  <si>
    <t>на проведення капітального ремонту частини адмінбудівлі (для Побєдівського Фпу)</t>
  </si>
  <si>
    <t>Зміни "+", "-" згідно рішення №12/___  від ___.08.2017 р.</t>
  </si>
  <si>
    <t>'Запобігання та ліквідація надзвичайних ситуацій та наслідків стихійного лиха</t>
  </si>
  <si>
    <t>Плани з урахуванням  рішення № 12/___  від __.08.2017 р.</t>
  </si>
  <si>
    <t xml:space="preserve">Бюджет с.Бахмутівка </t>
  </si>
  <si>
    <t>Бюджет Ковельського району Волинської області</t>
  </si>
  <si>
    <t>Бюджет м.Щастя</t>
  </si>
  <si>
    <t>Бюджет  с. Кримське</t>
  </si>
  <si>
    <t>Бюджет смт. Новоайдар</t>
  </si>
  <si>
    <t xml:space="preserve">Бюджет с.Чабановка </t>
  </si>
  <si>
    <t xml:space="preserve">Бюджет с.Побєда </t>
  </si>
  <si>
    <t xml:space="preserve">Бюджет с.Дмитрівка </t>
  </si>
  <si>
    <t xml:space="preserve">Бюджет с.Райгородка </t>
  </si>
  <si>
    <t xml:space="preserve">Разом: </t>
  </si>
  <si>
    <t>придбання службового автотранспорту</t>
  </si>
  <si>
    <t>Бюджет Старобільського району Луганської області</t>
  </si>
  <si>
    <t>Плани з урахуванням  рішення  № 12/____ від ___.08.2017 р.</t>
  </si>
  <si>
    <t>на придбання службового житла для лiкаря</t>
  </si>
  <si>
    <t>Бюджет с.Гречишкино</t>
  </si>
  <si>
    <t>Зміни "+", "-" згідно рішення № 12/____  від ___.08.2017 р.</t>
  </si>
  <si>
    <t>Субвенція з державного бюджету місцевим бюджетам на здійснення Субвенція з державного бюджету місцевим бюджетам на здійснення</t>
  </si>
  <si>
    <t>Субвенція за рахунок залишку коштів медичної субвенції з державного бюджету місцевим бюджетам, що утворився на початок бюджетного періоду</t>
  </si>
  <si>
    <t>Зміни "+", "-" згідно рішення № 12/___  від ___.08.2017 р.</t>
  </si>
  <si>
    <t>Плани з урахуванням  рішення № 12 /____  від ____.08.2017 р.</t>
  </si>
  <si>
    <t>Забезпечення централізованих заходів з лікування хворих на цукровий та нецукровий діабет</t>
  </si>
  <si>
    <t>Субвенція з державного бюджету місцевим бюджетам на здійснення заходів щодо соціально-економічного розвитку окремих територій</t>
  </si>
  <si>
    <t>Зміни "+", "-" згідно рішення № 11/___ від 25.05.2017 р.</t>
  </si>
  <si>
    <t>Плани з урахуванням  рішення № 11/___  від ____.05.2017 р.</t>
  </si>
  <si>
    <t>Додаток № 1</t>
  </si>
  <si>
    <t>від "___" серпень 2017 року № 12/___</t>
  </si>
  <si>
    <t>Голова районної ради</t>
  </si>
  <si>
    <t>Баланс дод_2 к дод_3</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</si>
  <si>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</si>
  <si>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територий</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</si>
  <si>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t>
  </si>
  <si>
    <t>Голова Новоайдарської районної ради</t>
  </si>
  <si>
    <t>Додаток № 2</t>
  </si>
  <si>
    <t>Баланс доходов ти расходов</t>
  </si>
  <si>
    <t>за рахунок джерел</t>
  </si>
  <si>
    <t>Додаток № 4</t>
  </si>
  <si>
    <t>Старобільському РТМО за медичні послуги родділям та породіллям Новоайдарського району (2620)</t>
  </si>
  <si>
    <t>на оплату послуг натариуса, що надаються при оформлені документів за придбане службове житло та земельної ділянки (2620)</t>
  </si>
  <si>
    <t>на виконання меморандуму (оздоровлення дітей) (2620)</t>
  </si>
  <si>
    <t>на проведення поточного ремонту автодоріг смт.Новоайдар (2620)</t>
  </si>
  <si>
    <t>Додаток № 5</t>
  </si>
  <si>
    <t>Додаток 6</t>
  </si>
  <si>
    <t>від "15 " грудня 2016 р. № 8/ 2</t>
  </si>
  <si>
    <t>Програма забезпечення функціювання КУ "Трудовий архів Новоайдарського району на 2016-2018 роки"</t>
  </si>
  <si>
    <t>Прогрма формування позитивного іміджу Новоайдарського району на 2016 - 2018 р.р."</t>
  </si>
  <si>
    <t>Програма розвитку фіз. культури та спорту в Новоайд. районі на 2017-2021 роки</t>
  </si>
  <si>
    <t>5131</t>
  </si>
  <si>
    <t>Голова районної  ради</t>
  </si>
  <si>
    <t>Бюджет  с. Трьохізбенка</t>
  </si>
  <si>
    <t xml:space="preserve">Інша субвенція  </t>
  </si>
  <si>
    <t>Бюджет с.Денежнікове</t>
  </si>
  <si>
    <t>Бюджет с.Штормове</t>
  </si>
  <si>
    <t>забезпечення комплектами для трансляцій радіосигналу населених пунктів вздовж  лінії розмежування</t>
  </si>
  <si>
    <t>Нове будівництво.  Впровадження вуличного освітлення за інноваційними технологіями (3220)</t>
  </si>
  <si>
    <t>Будівництво дитячого майданчику (3220)</t>
  </si>
  <si>
    <t>12309503000</t>
  </si>
  <si>
    <t>12309514000</t>
  </si>
  <si>
    <t>від "___ " серпня 2017 р. № 12/ ____</t>
  </si>
</sst>
</file>

<file path=xl/styles.xml><?xml version="1.0" encoding="utf-8"?>
<styleSheet xmlns="http://schemas.openxmlformats.org/spreadsheetml/2006/main">
  <numFmts count="3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0\ _₽"/>
    <numFmt numFmtId="183" formatCode="0.00_ ;[Red]\-0.00\ "/>
    <numFmt numFmtId="184" formatCode="#,##0.000_ ;[Red]\-#,##0.000\ "/>
    <numFmt numFmtId="185" formatCode="0.00_ ;\-0.00\ "/>
    <numFmt numFmtId="186" formatCode="0.00;[Red]0.00"/>
    <numFmt numFmtId="187" formatCode="_-* #,##0.000\ _₽_-;\-* #,##0.000\ _₽_-;_-* &quot;-&quot;???\ _₽_-;_-@_-"/>
    <numFmt numFmtId="188" formatCode="#,##0.000_ ;\-#,##0.000\ "/>
    <numFmt numFmtId="189" formatCode="#,##0.000"/>
    <numFmt numFmtId="190" formatCode="#,##0.00_ ;[Red]\-#,##0.00\ "/>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74">
    <font>
      <sz val="10"/>
      <name val="Arial Cyr"/>
      <family val="0"/>
    </font>
    <font>
      <b/>
      <sz val="10"/>
      <name val="Arial Cyr"/>
      <family val="0"/>
    </font>
    <font>
      <sz val="8"/>
      <name val="Arial Cyr"/>
      <family val="0"/>
    </font>
    <font>
      <b/>
      <sz val="12"/>
      <name val="Times New Roman"/>
      <family val="1"/>
    </font>
    <font>
      <sz val="12"/>
      <name val="Times New Roman"/>
      <family val="1"/>
    </font>
    <font>
      <sz val="8"/>
      <name val="Times New Roman"/>
      <family val="1"/>
    </font>
    <font>
      <sz val="10"/>
      <name val="Times New Roman"/>
      <family val="1"/>
    </font>
    <font>
      <sz val="11"/>
      <name val="Times New Roman"/>
      <family val="1"/>
    </font>
    <font>
      <sz val="9"/>
      <name val="Times New Roman"/>
      <family val="1"/>
    </font>
    <font>
      <b/>
      <sz val="10"/>
      <name val="Times New Roman"/>
      <family val="1"/>
    </font>
    <font>
      <b/>
      <sz val="9"/>
      <name val="Times New Roman"/>
      <family val="1"/>
    </font>
    <font>
      <b/>
      <sz val="11"/>
      <name val="Arial Cyr"/>
      <family val="0"/>
    </font>
    <font>
      <sz val="10"/>
      <color indexed="10"/>
      <name val="Arial Cyr"/>
      <family val="0"/>
    </font>
    <font>
      <sz val="10"/>
      <color indexed="10"/>
      <name val="Times New Roman"/>
      <family val="1"/>
    </font>
    <font>
      <b/>
      <sz val="11"/>
      <name val="Times New Roman"/>
      <family val="1"/>
    </font>
    <font>
      <b/>
      <sz val="10"/>
      <color indexed="10"/>
      <name val="Times New Roman"/>
      <family val="1"/>
    </font>
    <font>
      <sz val="7"/>
      <name val="Arial Cyr"/>
      <family val="0"/>
    </font>
    <font>
      <sz val="10"/>
      <name val="Arial"/>
      <family val="2"/>
    </font>
    <font>
      <sz val="10"/>
      <color indexed="12"/>
      <name val="Arial Cyr"/>
      <family val="0"/>
    </font>
    <font>
      <sz val="10"/>
      <color indexed="17"/>
      <name val="Arial Cyr"/>
      <family val="0"/>
    </font>
    <font>
      <b/>
      <sz val="14"/>
      <name val="Times New Roman"/>
      <family val="1"/>
    </font>
    <font>
      <b/>
      <sz val="12"/>
      <color indexed="8"/>
      <name val="Times New Roman"/>
      <family val="1"/>
    </font>
    <font>
      <sz val="14"/>
      <name val="Times New Roman"/>
      <family val="1"/>
    </font>
    <font>
      <u val="single"/>
      <sz val="10"/>
      <color indexed="12"/>
      <name val="Arial Cyr"/>
      <family val="0"/>
    </font>
    <font>
      <b/>
      <sz val="14"/>
      <color indexed="8"/>
      <name val="Times New Roman"/>
      <family val="1"/>
    </font>
    <font>
      <b/>
      <sz val="13"/>
      <color indexed="8"/>
      <name val="Times New Roman"/>
      <family val="1"/>
    </font>
    <font>
      <sz val="13"/>
      <name val="Times New Roman"/>
      <family val="1"/>
    </font>
    <font>
      <sz val="13"/>
      <color indexed="8"/>
      <name val="Times New Roman"/>
      <family val="1"/>
    </font>
    <font>
      <sz val="12"/>
      <name val="Arial Cyr"/>
      <family val="0"/>
    </font>
    <font>
      <i/>
      <sz val="14"/>
      <name val="Arial Cyr"/>
      <family val="0"/>
    </font>
    <font>
      <b/>
      <sz val="9"/>
      <color indexed="8"/>
      <name val="Times New Roman"/>
      <family val="1"/>
    </font>
    <font>
      <b/>
      <sz val="9"/>
      <color indexed="10"/>
      <name val="Times New Roman"/>
      <family val="1"/>
    </font>
    <font>
      <b/>
      <sz val="10"/>
      <color indexed="10"/>
      <name val="Arial Cyr"/>
      <family val="0"/>
    </font>
    <font>
      <b/>
      <sz val="14"/>
      <color indexed="10"/>
      <name val="Times New Roman"/>
      <family val="1"/>
    </font>
    <font>
      <i/>
      <sz val="12"/>
      <name val="Times New Roman"/>
      <family val="1"/>
    </font>
    <font>
      <i/>
      <sz val="12"/>
      <color indexed="8"/>
      <name val="Times New Roman"/>
      <family val="1"/>
    </font>
    <font>
      <b/>
      <i/>
      <sz val="12"/>
      <name val="Times New Roman"/>
      <family val="1"/>
    </font>
    <font>
      <i/>
      <sz val="10"/>
      <name val="Arial Cyr"/>
      <family val="0"/>
    </font>
    <font>
      <b/>
      <sz val="12"/>
      <name val="Arial Cyr"/>
      <family val="0"/>
    </font>
    <font>
      <i/>
      <sz val="12"/>
      <name val="Arial Cyr"/>
      <family val="0"/>
    </font>
    <font>
      <sz val="9"/>
      <color indexed="10"/>
      <name val="Times New Roman"/>
      <family val="1"/>
    </font>
    <font>
      <b/>
      <sz val="16"/>
      <color indexed="10"/>
      <name val="Arial Cyr"/>
      <family val="0"/>
    </font>
    <font>
      <sz val="9"/>
      <name val="Arial Cyr"/>
      <family val="0"/>
    </font>
    <font>
      <b/>
      <sz val="18"/>
      <color indexed="10"/>
      <name val="Arial Cyr"/>
      <family val="0"/>
    </font>
    <font>
      <b/>
      <sz val="11"/>
      <color indexed="10"/>
      <name val="Times New Roman"/>
      <family val="1"/>
    </font>
    <font>
      <b/>
      <sz val="12"/>
      <color indexed="10"/>
      <name val="Times New Roman"/>
      <family val="1"/>
    </font>
    <font>
      <sz val="12"/>
      <color indexed="10"/>
      <name val="Times New Roman"/>
      <family val="1"/>
    </font>
    <font>
      <sz val="14"/>
      <color indexed="10"/>
      <name val="Times New Roman"/>
      <family val="1"/>
    </font>
    <font>
      <sz val="14"/>
      <color indexed="10"/>
      <name val="Arial Cyr"/>
      <family val="0"/>
    </font>
    <font>
      <b/>
      <sz val="10"/>
      <color indexed="12"/>
      <name val="Arial Cyr"/>
      <family val="0"/>
    </font>
    <font>
      <sz val="14"/>
      <name val="Arial Cyr"/>
      <family val="0"/>
    </font>
    <font>
      <b/>
      <sz val="14"/>
      <name val="Arial Cyr"/>
      <family val="0"/>
    </font>
    <font>
      <sz val="11"/>
      <name val="Arial Cyr"/>
      <family val="0"/>
    </font>
    <font>
      <b/>
      <sz val="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b/>
      <sz val="14"/>
      <color indexed="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5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7" borderId="1" applyNumberFormat="0" applyAlignment="0" applyProtection="0"/>
    <xf numFmtId="0" fontId="58" fillId="20" borderId="2" applyNumberFormat="0" applyAlignment="0" applyProtection="0"/>
    <xf numFmtId="0" fontId="59" fillId="20" borderId="1" applyNumberFormat="0" applyAlignment="0" applyProtection="0"/>
    <xf numFmtId="0" fontId="2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1" borderId="7" applyNumberFormat="0" applyAlignment="0" applyProtection="0"/>
    <xf numFmtId="0" fontId="65" fillId="0" borderId="0" applyNumberFormat="0" applyFill="0" applyBorder="0" applyAlignment="0" applyProtection="0"/>
    <xf numFmtId="0" fontId="66" fillId="22" borderId="0" applyNumberFormat="0" applyBorder="0" applyAlignment="0" applyProtection="0"/>
    <xf numFmtId="0" fontId="67" fillId="3" borderId="0" applyNumberFormat="0" applyBorder="0" applyAlignment="0" applyProtection="0"/>
    <xf numFmtId="0" fontId="6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4" borderId="0" applyNumberFormat="0" applyBorder="0" applyAlignment="0" applyProtection="0"/>
  </cellStyleXfs>
  <cellXfs count="57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1" fillId="0" borderId="0" xfId="0" applyFont="1" applyAlignment="1">
      <alignment/>
    </xf>
    <xf numFmtId="0" fontId="0" fillId="0" borderId="10" xfId="0" applyBorder="1" applyAlignment="1">
      <alignment horizontal="center" vertical="center" wrapText="1"/>
    </xf>
    <xf numFmtId="0" fontId="6"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0" fillId="0" borderId="0" xfId="0" applyFill="1" applyAlignment="1">
      <alignment/>
    </xf>
    <xf numFmtId="0" fontId="0" fillId="0" borderId="0" xfId="0" applyFill="1" applyAlignment="1">
      <alignment horizontal="right"/>
    </xf>
    <xf numFmtId="0" fontId="6" fillId="0" borderId="10" xfId="0" applyFont="1" applyFill="1" applyBorder="1" applyAlignment="1">
      <alignment horizontal="center" vertical="center" wrapText="1"/>
    </xf>
    <xf numFmtId="2" fontId="9" fillId="0" borderId="10" xfId="0" applyNumberFormat="1" applyFont="1" applyFill="1" applyBorder="1" applyAlignment="1">
      <alignment vertical="center" wrapText="1"/>
    </xf>
    <xf numFmtId="2" fontId="9" fillId="24" borderId="10" xfId="0" applyNumberFormat="1" applyFont="1" applyFill="1" applyBorder="1" applyAlignment="1">
      <alignment vertical="center" wrapText="1"/>
    </xf>
    <xf numFmtId="0" fontId="8"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2" fontId="10" fillId="0" borderId="10" xfId="0" applyNumberFormat="1" applyFont="1" applyFill="1" applyBorder="1" applyAlignment="1">
      <alignmen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2" fontId="8" fillId="0" borderId="10" xfId="0" applyNumberFormat="1" applyFont="1" applyBorder="1" applyAlignment="1" quotePrefix="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quotePrefix="1">
      <alignment horizontal="center" vertical="center" wrapText="1"/>
    </xf>
    <xf numFmtId="2"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 fontId="10" fillId="24" borderId="10" xfId="0" applyNumberFormat="1" applyFont="1" applyFill="1" applyBorder="1" applyAlignment="1">
      <alignment vertical="center" wrapText="1"/>
    </xf>
    <xf numFmtId="4" fontId="8" fillId="0" borderId="10" xfId="0" applyNumberFormat="1" applyFont="1" applyFill="1" applyBorder="1" applyAlignment="1">
      <alignment vertical="center" wrapText="1"/>
    </xf>
    <xf numFmtId="4" fontId="8" fillId="24" borderId="10" xfId="0" applyNumberFormat="1"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4" fontId="10" fillId="4" borderId="10" xfId="0" applyNumberFormat="1" applyFont="1" applyFill="1" applyBorder="1" applyAlignment="1">
      <alignment vertical="center" wrapText="1"/>
    </xf>
    <xf numFmtId="4" fontId="8" fillId="4" borderId="10" xfId="0" applyNumberFormat="1" applyFont="1" applyFill="1" applyBorder="1" applyAlignment="1">
      <alignment vertical="center" wrapText="1"/>
    </xf>
    <xf numFmtId="0" fontId="9" fillId="4" borderId="10" xfId="0" applyFont="1" applyFill="1" applyBorder="1" applyAlignment="1">
      <alignment horizontal="center" vertical="center" wrapText="1"/>
    </xf>
    <xf numFmtId="2" fontId="6" fillId="0" borderId="10" xfId="0" applyNumberFormat="1" applyFont="1" applyFill="1" applyBorder="1" applyAlignment="1">
      <alignment vertical="center" wrapText="1"/>
    </xf>
    <xf numFmtId="0" fontId="12" fillId="0" borderId="0" xfId="0" applyFont="1" applyAlignment="1">
      <alignment/>
    </xf>
    <xf numFmtId="0" fontId="1" fillId="0" borderId="0" xfId="0" applyFont="1" applyFill="1" applyAlignment="1">
      <alignment/>
    </xf>
    <xf numFmtId="0" fontId="7" fillId="0" borderId="0" xfId="0" applyFont="1" applyAlignment="1">
      <alignment horizontal="center"/>
    </xf>
    <xf numFmtId="0" fontId="7" fillId="0" borderId="0" xfId="0" applyFont="1" applyFill="1" applyAlignment="1">
      <alignment horizontal="center"/>
    </xf>
    <xf numFmtId="4" fontId="9" fillId="0" borderId="10" xfId="0" applyNumberFormat="1" applyFont="1" applyFill="1" applyBorder="1" applyAlignment="1">
      <alignment vertical="center" wrapText="1"/>
    </xf>
    <xf numFmtId="0" fontId="6" fillId="0" borderId="10" xfId="0" applyFont="1" applyBorder="1" applyAlignment="1" quotePrefix="1">
      <alignment horizontal="center" vertical="center" wrapText="1"/>
    </xf>
    <xf numFmtId="2" fontId="6" fillId="0" borderId="10" xfId="0" applyNumberFormat="1" applyFont="1" applyBorder="1" applyAlignment="1" quotePrefix="1">
      <alignment horizontal="center" vertical="center" wrapText="1"/>
    </xf>
    <xf numFmtId="2" fontId="6" fillId="0" borderId="10" xfId="0" applyNumberFormat="1" applyFont="1" applyBorder="1" applyAlignment="1" quotePrefix="1">
      <alignment horizontal="justify" vertical="center" wrapText="1"/>
    </xf>
    <xf numFmtId="4" fontId="6" fillId="0" borderId="10" xfId="0" applyNumberFormat="1" applyFont="1" applyFill="1" applyBorder="1" applyAlignment="1">
      <alignment vertical="center" wrapText="1"/>
    </xf>
    <xf numFmtId="4" fontId="6" fillId="0" borderId="10" xfId="0" applyNumberFormat="1" applyFont="1" applyBorder="1" applyAlignment="1">
      <alignment vertical="center" wrapText="1"/>
    </xf>
    <xf numFmtId="49" fontId="6" fillId="0" borderId="10" xfId="0" applyNumberFormat="1" applyFont="1" applyBorder="1" applyAlignment="1">
      <alignment horizontal="center" vertical="center" wrapText="1"/>
    </xf>
    <xf numFmtId="2" fontId="6" fillId="0" borderId="10" xfId="0" applyNumberFormat="1" applyFont="1" applyBorder="1" applyAlignment="1">
      <alignment horizontal="justify" vertical="center" wrapText="1"/>
    </xf>
    <xf numFmtId="0" fontId="9" fillId="0" borderId="10" xfId="0" applyFont="1" applyFill="1" applyBorder="1" applyAlignment="1" quotePrefix="1">
      <alignment horizontal="center" vertical="center" wrapText="1"/>
    </xf>
    <xf numFmtId="2" fontId="6"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justify" vertical="center" wrapText="1"/>
    </xf>
    <xf numFmtId="2" fontId="9" fillId="0" borderId="10" xfId="0" applyNumberFormat="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xf>
    <xf numFmtId="0" fontId="16" fillId="0" borderId="0" xfId="0" applyFont="1" applyAlignment="1">
      <alignment/>
    </xf>
    <xf numFmtId="0" fontId="9" fillId="24" borderId="10" xfId="0" applyFont="1" applyFill="1" applyBorder="1" applyAlignment="1">
      <alignment horizontal="center" vertical="center" wrapText="1"/>
    </xf>
    <xf numFmtId="0" fontId="12" fillId="0" borderId="0" xfId="0" applyFont="1" applyFill="1" applyAlignment="1">
      <alignment/>
    </xf>
    <xf numFmtId="2" fontId="9" fillId="4" borderId="10" xfId="0" applyNumberFormat="1" applyFont="1" applyFill="1" applyBorder="1" applyAlignment="1">
      <alignment vertical="center" wrapText="1"/>
    </xf>
    <xf numFmtId="2" fontId="6" fillId="4" borderId="10" xfId="0" applyNumberFormat="1" applyFont="1" applyFill="1" applyBorder="1" applyAlignment="1">
      <alignment vertical="center" wrapText="1"/>
    </xf>
    <xf numFmtId="2" fontId="0" fillId="0" borderId="0" xfId="0" applyNumberFormat="1" applyFill="1" applyAlignment="1">
      <alignment/>
    </xf>
    <xf numFmtId="0" fontId="18" fillId="0" borderId="0" xfId="0" applyFont="1" applyAlignment="1">
      <alignment/>
    </xf>
    <xf numFmtId="180" fontId="18" fillId="0" borderId="0" xfId="0" applyNumberFormat="1" applyFont="1" applyFill="1" applyAlignment="1">
      <alignment/>
    </xf>
    <xf numFmtId="180" fontId="18" fillId="0" borderId="0" xfId="0" applyNumberFormat="1" applyFont="1" applyAlignment="1">
      <alignment/>
    </xf>
    <xf numFmtId="180" fontId="12" fillId="0" borderId="0" xfId="0" applyNumberFormat="1" applyFont="1" applyFill="1" applyAlignment="1">
      <alignment/>
    </xf>
    <xf numFmtId="0" fontId="19" fillId="0" borderId="0" xfId="0" applyFont="1" applyAlignment="1">
      <alignment/>
    </xf>
    <xf numFmtId="2" fontId="19" fillId="0" borderId="0" xfId="0" applyNumberFormat="1" applyFont="1" applyFill="1" applyAlignment="1">
      <alignment/>
    </xf>
    <xf numFmtId="180" fontId="19" fillId="0" borderId="0" xfId="0" applyNumberFormat="1" applyFont="1" applyFill="1" applyAlignment="1">
      <alignment/>
    </xf>
    <xf numFmtId="180" fontId="19" fillId="0" borderId="0" xfId="0" applyNumberFormat="1" applyFont="1" applyAlignment="1">
      <alignment/>
    </xf>
    <xf numFmtId="0" fontId="4" fillId="0" borderId="0" xfId="0" applyFont="1" applyFill="1" applyAlignment="1">
      <alignment/>
    </xf>
    <xf numFmtId="0" fontId="4" fillId="0" borderId="0" xfId="0" applyFont="1" applyAlignment="1">
      <alignment/>
    </xf>
    <xf numFmtId="0" fontId="6" fillId="0" borderId="10" xfId="0" applyFont="1" applyFill="1" applyBorder="1" applyAlignment="1" quotePrefix="1">
      <alignment horizontal="center" vertical="center" wrapText="1"/>
    </xf>
    <xf numFmtId="4" fontId="9" fillId="24" borderId="10" xfId="0" applyNumberFormat="1" applyFont="1" applyFill="1" applyBorder="1" applyAlignment="1">
      <alignment vertical="center" wrapText="1"/>
    </xf>
    <xf numFmtId="4" fontId="6" fillId="24" borderId="10" xfId="0" applyNumberFormat="1" applyFont="1" applyFill="1" applyBorder="1" applyAlignment="1">
      <alignment vertical="center" wrapText="1"/>
    </xf>
    <xf numFmtId="0" fontId="8" fillId="0" borderId="10" xfId="0" applyFont="1" applyFill="1" applyBorder="1" applyAlignment="1" quotePrefix="1">
      <alignment horizontal="center" vertical="center" wrapText="1"/>
    </xf>
    <xf numFmtId="2" fontId="8" fillId="0" borderId="10" xfId="0" applyNumberFormat="1" applyFont="1" applyFill="1" applyBorder="1" applyAlignment="1" quotePrefix="1">
      <alignment horizontal="center" vertical="center" wrapText="1"/>
    </xf>
    <xf numFmtId="2" fontId="8" fillId="0" borderId="10" xfId="0" applyNumberFormat="1" applyFont="1" applyFill="1" applyBorder="1" applyAlignment="1" quotePrefix="1">
      <alignment horizontal="justify" vertical="center" wrapText="1"/>
    </xf>
    <xf numFmtId="2" fontId="19" fillId="0" borderId="0" xfId="0" applyNumberFormat="1" applyFont="1" applyAlignment="1">
      <alignment/>
    </xf>
    <xf numFmtId="2" fontId="15" fillId="4" borderId="10" xfId="0" applyNumberFormat="1" applyFont="1" applyFill="1" applyBorder="1" applyAlignment="1">
      <alignment vertical="center" wrapText="1"/>
    </xf>
    <xf numFmtId="2" fontId="13" fillId="4" borderId="10" xfId="0" applyNumberFormat="1" applyFont="1" applyFill="1" applyBorder="1" applyAlignment="1">
      <alignment vertical="center" wrapText="1"/>
    </xf>
    <xf numFmtId="0" fontId="0" fillId="4" borderId="10" xfId="0" applyFill="1" applyBorder="1" applyAlignment="1">
      <alignment/>
    </xf>
    <xf numFmtId="0" fontId="3" fillId="0" borderId="10" xfId="0" applyFont="1" applyBorder="1" applyAlignment="1">
      <alignment horizontal="center" vertical="center" wrapText="1"/>
    </xf>
    <xf numFmtId="0" fontId="3" fillId="24" borderId="11" xfId="0" applyFont="1" applyFill="1" applyBorder="1" applyAlignment="1">
      <alignment horizontal="center" vertical="center" wrapText="1"/>
    </xf>
    <xf numFmtId="0" fontId="0" fillId="0" borderId="0" xfId="0" applyFont="1" applyAlignment="1">
      <alignment/>
    </xf>
    <xf numFmtId="2" fontId="0" fillId="0" borderId="0" xfId="0" applyNumberFormat="1" applyFont="1" applyFill="1" applyAlignment="1">
      <alignment/>
    </xf>
    <xf numFmtId="180" fontId="0" fillId="0" borderId="0" xfId="0" applyNumberFormat="1" applyFont="1" applyAlignment="1">
      <alignment/>
    </xf>
    <xf numFmtId="180" fontId="0" fillId="0" borderId="0" xfId="0" applyNumberFormat="1" applyFont="1" applyFill="1" applyAlignment="1">
      <alignment/>
    </xf>
    <xf numFmtId="0" fontId="0" fillId="0" borderId="0" xfId="0" applyFont="1" applyAlignment="1">
      <alignment/>
    </xf>
    <xf numFmtId="49" fontId="6" fillId="0" borderId="0" xfId="0" applyNumberFormat="1" applyFont="1" applyAlignment="1">
      <alignment horizontal="right"/>
    </xf>
    <xf numFmtId="0" fontId="6" fillId="0" borderId="0" xfId="0" applyFont="1" applyAlignment="1">
      <alignment/>
    </xf>
    <xf numFmtId="49" fontId="6" fillId="0" borderId="0" xfId="0" applyNumberFormat="1" applyFont="1" applyAlignment="1">
      <alignment horizontal="right" vertical="center" wrapText="1"/>
    </xf>
    <xf numFmtId="49" fontId="21" fillId="0" borderId="0" xfId="0" applyNumberFormat="1" applyFont="1" applyAlignment="1">
      <alignment vertical="center" wrapText="1"/>
    </xf>
    <xf numFmtId="0" fontId="6" fillId="0" borderId="0" xfId="0" applyFont="1" applyAlignment="1">
      <alignment horizontal="left"/>
    </xf>
    <xf numFmtId="0" fontId="3" fillId="4" borderId="10" xfId="0" applyFont="1" applyFill="1" applyBorder="1" applyAlignment="1">
      <alignment horizontal="center" vertical="center" wrapText="1"/>
    </xf>
    <xf numFmtId="0" fontId="22" fillId="0" borderId="10" xfId="0" applyFont="1" applyBorder="1" applyAlignment="1">
      <alignment wrapText="1"/>
    </xf>
    <xf numFmtId="2" fontId="22" fillId="0" borderId="10" xfId="0" applyNumberFormat="1" applyFont="1" applyBorder="1" applyAlignment="1">
      <alignment horizontal="center" wrapText="1"/>
    </xf>
    <xf numFmtId="181" fontId="22" fillId="0" borderId="10" xfId="0" applyNumberFormat="1" applyFont="1" applyBorder="1" applyAlignment="1">
      <alignment horizontal="center" wrapText="1"/>
    </xf>
    <xf numFmtId="2" fontId="22" fillId="0" borderId="10" xfId="0" applyNumberFormat="1" applyFont="1" applyBorder="1" applyAlignment="1">
      <alignment wrapText="1"/>
    </xf>
    <xf numFmtId="49" fontId="20" fillId="0" borderId="12" xfId="0" applyNumberFormat="1" applyFont="1" applyBorder="1" applyAlignment="1">
      <alignment horizontal="right" wrapText="1"/>
    </xf>
    <xf numFmtId="0" fontId="20" fillId="0" borderId="10" xfId="42" applyFont="1" applyBorder="1" applyAlignment="1" applyProtection="1">
      <alignment wrapText="1"/>
      <protection/>
    </xf>
    <xf numFmtId="2" fontId="20" fillId="0" borderId="10" xfId="42" applyNumberFormat="1" applyFont="1" applyBorder="1" applyAlignment="1" applyProtection="1">
      <alignment wrapText="1"/>
      <protection/>
    </xf>
    <xf numFmtId="2" fontId="20" fillId="0" borderId="10" xfId="0" applyNumberFormat="1" applyFont="1" applyBorder="1" applyAlignment="1">
      <alignment horizontal="center" wrapText="1"/>
    </xf>
    <xf numFmtId="0" fontId="9" fillId="0" borderId="0" xfId="0" applyFont="1" applyAlignment="1">
      <alignment/>
    </xf>
    <xf numFmtId="0" fontId="22" fillId="0" borderId="10" xfId="0" applyFont="1" applyBorder="1" applyAlignment="1">
      <alignment/>
    </xf>
    <xf numFmtId="2" fontId="22" fillId="0" borderId="10" xfId="0" applyNumberFormat="1" applyFont="1" applyBorder="1" applyAlignment="1">
      <alignment horizontal="center"/>
    </xf>
    <xf numFmtId="49" fontId="20" fillId="0" borderId="0" xfId="0" applyNumberFormat="1" applyFont="1" applyBorder="1" applyAlignment="1">
      <alignment horizontal="right" wrapText="1"/>
    </xf>
    <xf numFmtId="0" fontId="20" fillId="0" borderId="0" xfId="42" applyFont="1" applyBorder="1" applyAlignment="1" applyProtection="1">
      <alignment wrapText="1"/>
      <protection/>
    </xf>
    <xf numFmtId="2" fontId="20" fillId="0" borderId="0" xfId="0" applyNumberFormat="1" applyFont="1" applyBorder="1" applyAlignment="1">
      <alignment horizontal="center" wrapText="1"/>
    </xf>
    <xf numFmtId="0" fontId="20" fillId="0" borderId="0" xfId="0" applyFont="1" applyFill="1" applyAlignment="1">
      <alignment/>
    </xf>
    <xf numFmtId="0" fontId="22" fillId="0" borderId="0" xfId="0" applyFont="1" applyAlignment="1">
      <alignment/>
    </xf>
    <xf numFmtId="0" fontId="6" fillId="0" borderId="0" xfId="0" applyFont="1" applyFill="1" applyAlignment="1">
      <alignment/>
    </xf>
    <xf numFmtId="0" fontId="22" fillId="4" borderId="10" xfId="0" applyFont="1" applyFill="1" applyBorder="1" applyAlignment="1">
      <alignment wrapText="1"/>
    </xf>
    <xf numFmtId="2" fontId="22" fillId="4" borderId="10" xfId="0" applyNumberFormat="1" applyFont="1" applyFill="1" applyBorder="1" applyAlignment="1">
      <alignment horizontal="center" wrapText="1"/>
    </xf>
    <xf numFmtId="181" fontId="22" fillId="4" borderId="10" xfId="0" applyNumberFormat="1" applyFont="1" applyFill="1" applyBorder="1" applyAlignment="1">
      <alignment horizontal="center" wrapText="1"/>
    </xf>
    <xf numFmtId="2" fontId="22" fillId="4" borderId="10" xfId="0" applyNumberFormat="1" applyFont="1" applyFill="1" applyBorder="1" applyAlignment="1">
      <alignment wrapText="1"/>
    </xf>
    <xf numFmtId="2" fontId="20" fillId="4" borderId="10" xfId="42" applyNumberFormat="1" applyFont="1" applyFill="1" applyBorder="1" applyAlignment="1" applyProtection="1">
      <alignment wrapText="1"/>
      <protection/>
    </xf>
    <xf numFmtId="2" fontId="20" fillId="4" borderId="10" xfId="0" applyNumberFormat="1" applyFont="1" applyFill="1" applyBorder="1" applyAlignment="1">
      <alignment horizontal="center" wrapText="1"/>
    </xf>
    <xf numFmtId="0" fontId="22" fillId="4" borderId="10" xfId="0" applyFont="1" applyFill="1" applyBorder="1" applyAlignment="1">
      <alignment/>
    </xf>
    <xf numFmtId="0" fontId="20" fillId="4" borderId="10" xfId="42" applyFont="1" applyFill="1" applyBorder="1" applyAlignment="1" applyProtection="1">
      <alignment wrapText="1"/>
      <protection/>
    </xf>
    <xf numFmtId="0" fontId="21" fillId="0" borderId="13"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0" xfId="0" applyNumberFormat="1" applyFont="1" applyAlignment="1">
      <alignment/>
    </xf>
    <xf numFmtId="0" fontId="28" fillId="0" borderId="0" xfId="0" applyFont="1" applyAlignment="1">
      <alignment/>
    </xf>
    <xf numFmtId="49" fontId="4" fillId="0" borderId="0" xfId="0" applyNumberFormat="1" applyFont="1" applyAlignment="1">
      <alignment horizontal="right"/>
    </xf>
    <xf numFmtId="0" fontId="29" fillId="0" borderId="0" xfId="0" applyFont="1" applyAlignment="1">
      <alignment horizontal="right"/>
    </xf>
    <xf numFmtId="0" fontId="2" fillId="0" borderId="0" xfId="0" applyFont="1" applyAlignment="1">
      <alignment/>
    </xf>
    <xf numFmtId="183" fontId="2" fillId="0" borderId="0" xfId="0" applyNumberFormat="1" applyFont="1" applyAlignment="1">
      <alignment/>
    </xf>
    <xf numFmtId="0" fontId="7" fillId="0" borderId="10" xfId="0" applyFont="1" applyBorder="1" applyAlignment="1">
      <alignment horizontal="center" vertical="center" wrapText="1"/>
    </xf>
    <xf numFmtId="0" fontId="20" fillId="0" borderId="11" xfId="42" applyFont="1" applyBorder="1" applyAlignment="1" applyProtection="1">
      <alignment wrapText="1"/>
      <protection/>
    </xf>
    <xf numFmtId="2" fontId="20" fillId="0" borderId="11" xfId="0" applyNumberFormat="1" applyFont="1" applyBorder="1" applyAlignment="1">
      <alignment horizontal="center" wrapText="1"/>
    </xf>
    <xf numFmtId="0" fontId="6" fillId="0" borderId="14" xfId="0" applyFont="1" applyFill="1" applyBorder="1" applyAlignment="1">
      <alignment horizontal="center" vertical="center" wrapText="1"/>
    </xf>
    <xf numFmtId="4" fontId="22" fillId="0" borderId="10" xfId="0" applyNumberFormat="1" applyFont="1" applyFill="1" applyBorder="1" applyAlignment="1">
      <alignment wrapText="1"/>
    </xf>
    <xf numFmtId="4" fontId="20" fillId="24" borderId="10" xfId="0" applyNumberFormat="1" applyFont="1" applyFill="1" applyBorder="1" applyAlignment="1">
      <alignment horizontal="right" wrapText="1"/>
    </xf>
    <xf numFmtId="4" fontId="22" fillId="0"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3" fillId="24" borderId="14" xfId="0" applyNumberFormat="1" applyFont="1" applyFill="1" applyBorder="1" applyAlignment="1">
      <alignment horizontal="right" wrapText="1"/>
    </xf>
    <xf numFmtId="4" fontId="4" fillId="0" borderId="10" xfId="0" applyNumberFormat="1" applyFont="1" applyBorder="1" applyAlignment="1">
      <alignment horizontal="right" wrapText="1"/>
    </xf>
    <xf numFmtId="4" fontId="3" fillId="24" borderId="10" xfId="0" applyNumberFormat="1" applyFont="1" applyFill="1" applyBorder="1" applyAlignment="1">
      <alignment horizontal="right" wrapText="1"/>
    </xf>
    <xf numFmtId="4" fontId="3" fillId="24" borderId="10" xfId="0" applyNumberFormat="1" applyFont="1" applyFill="1" applyBorder="1" applyAlignment="1">
      <alignment/>
    </xf>
    <xf numFmtId="4" fontId="20" fillId="0" borderId="10" xfId="42" applyNumberFormat="1" applyFont="1" applyFill="1" applyBorder="1" applyAlignment="1" applyProtection="1">
      <alignment wrapText="1"/>
      <protection/>
    </xf>
    <xf numFmtId="4" fontId="20" fillId="0" borderId="10" xfId="0" applyNumberFormat="1" applyFont="1" applyFill="1" applyBorder="1" applyAlignment="1">
      <alignment horizontal="right" wrapText="1"/>
    </xf>
    <xf numFmtId="4" fontId="3" fillId="0" borderId="10" xfId="0" applyNumberFormat="1" applyFont="1" applyFill="1" applyBorder="1" applyAlignment="1">
      <alignment horizontal="right" wrapText="1"/>
    </xf>
    <xf numFmtId="4" fontId="3" fillId="0" borderId="10" xfId="0" applyNumberFormat="1" applyFont="1" applyBorder="1" applyAlignment="1">
      <alignment horizontal="right" wrapText="1"/>
    </xf>
    <xf numFmtId="4" fontId="22" fillId="0" borderId="10" xfId="0" applyNumberFormat="1" applyFont="1" applyFill="1" applyBorder="1" applyAlignment="1">
      <alignment/>
    </xf>
    <xf numFmtId="4" fontId="22" fillId="0" borderId="10" xfId="0" applyNumberFormat="1" applyFont="1" applyFill="1" applyBorder="1" applyAlignment="1">
      <alignment horizontal="right"/>
    </xf>
    <xf numFmtId="4" fontId="4" fillId="0" borderId="10" xfId="0" applyNumberFormat="1" applyFont="1" applyFill="1" applyBorder="1" applyAlignment="1">
      <alignment horizontal="right"/>
    </xf>
    <xf numFmtId="4" fontId="20" fillId="0" borderId="11" xfId="42" applyNumberFormat="1" applyFont="1" applyFill="1" applyBorder="1" applyAlignment="1" applyProtection="1">
      <alignment wrapText="1"/>
      <protection/>
    </xf>
    <xf numFmtId="2" fontId="22" fillId="0" borderId="14" xfId="0" applyNumberFormat="1" applyFont="1" applyBorder="1" applyAlignment="1">
      <alignment horizontal="center" wrapText="1"/>
    </xf>
    <xf numFmtId="2" fontId="20" fillId="0" borderId="14" xfId="0" applyNumberFormat="1" applyFont="1" applyBorder="1" applyAlignment="1">
      <alignment horizontal="center" wrapText="1"/>
    </xf>
    <xf numFmtId="0" fontId="4" fillId="0" borderId="15" xfId="0" applyFont="1" applyFill="1" applyBorder="1" applyAlignment="1">
      <alignment horizontal="center" vertical="center" wrapText="1"/>
    </xf>
    <xf numFmtId="4" fontId="22" fillId="0" borderId="15" xfId="0" applyNumberFormat="1" applyFont="1" applyFill="1" applyBorder="1" applyAlignment="1">
      <alignment wrapText="1"/>
    </xf>
    <xf numFmtId="4" fontId="20" fillId="0" borderId="15" xfId="42" applyNumberFormat="1" applyFont="1" applyFill="1" applyBorder="1" applyAlignment="1" applyProtection="1">
      <alignment wrapText="1"/>
      <protection/>
    </xf>
    <xf numFmtId="4" fontId="22" fillId="0" borderId="15" xfId="0" applyNumberFormat="1" applyFont="1" applyFill="1" applyBorder="1" applyAlignment="1">
      <alignment/>
    </xf>
    <xf numFmtId="4" fontId="20" fillId="0" borderId="16" xfId="42" applyNumberFormat="1" applyFont="1" applyFill="1" applyBorder="1" applyAlignment="1" applyProtection="1">
      <alignment wrapText="1"/>
      <protection/>
    </xf>
    <xf numFmtId="4" fontId="12" fillId="0" borderId="0" xfId="0" applyNumberFormat="1" applyFont="1" applyAlignment="1">
      <alignment/>
    </xf>
    <xf numFmtId="0" fontId="32" fillId="0" borderId="0" xfId="0" applyFont="1" applyAlignment="1">
      <alignment/>
    </xf>
    <xf numFmtId="49" fontId="33" fillId="0" borderId="0" xfId="0" applyNumberFormat="1" applyFont="1" applyBorder="1" applyAlignment="1">
      <alignment horizontal="right" wrapText="1"/>
    </xf>
    <xf numFmtId="0" fontId="33" fillId="0" borderId="0" xfId="42" applyFont="1" applyBorder="1" applyAlignment="1" applyProtection="1">
      <alignment wrapText="1"/>
      <protection/>
    </xf>
    <xf numFmtId="2" fontId="33" fillId="0" borderId="0" xfId="0" applyNumberFormat="1" applyFont="1" applyBorder="1" applyAlignment="1">
      <alignment horizontal="center" wrapText="1"/>
    </xf>
    <xf numFmtId="0" fontId="15" fillId="0" borderId="0" xfId="0" applyFont="1" applyAlignment="1">
      <alignment/>
    </xf>
    <xf numFmtId="4" fontId="15" fillId="0" borderId="0" xfId="0" applyNumberFormat="1" applyFont="1" applyAlignment="1">
      <alignment/>
    </xf>
    <xf numFmtId="0" fontId="37" fillId="0" borderId="0" xfId="0" applyFont="1" applyAlignment="1">
      <alignment/>
    </xf>
    <xf numFmtId="0" fontId="13" fillId="0" borderId="0" xfId="0" applyFont="1" applyAlignment="1">
      <alignment/>
    </xf>
    <xf numFmtId="0" fontId="38" fillId="0" borderId="0" xfId="0" applyFont="1" applyAlignment="1">
      <alignment/>
    </xf>
    <xf numFmtId="2" fontId="12" fillId="0" borderId="0" xfId="0" applyNumberFormat="1" applyFont="1" applyAlignment="1">
      <alignment/>
    </xf>
    <xf numFmtId="0" fontId="0" fillId="0" borderId="10" xfId="0" applyFill="1" applyBorder="1" applyAlignment="1" quotePrefix="1">
      <alignment horizontal="center" vertical="center" wrapText="1"/>
    </xf>
    <xf numFmtId="2" fontId="0" fillId="0" borderId="10" xfId="0" applyNumberFormat="1" applyFill="1" applyBorder="1" applyAlignment="1" quotePrefix="1">
      <alignment horizontal="center" vertical="center" wrapText="1"/>
    </xf>
    <xf numFmtId="2" fontId="1" fillId="0" borderId="10" xfId="0" applyNumberFormat="1" applyFont="1" applyFill="1" applyBorder="1" applyAlignment="1">
      <alignment horizontal="center" vertical="center" wrapText="1"/>
    </xf>
    <xf numFmtId="4" fontId="4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4" fontId="31" fillId="4" borderId="10" xfId="0" applyNumberFormat="1" applyFont="1" applyFill="1" applyBorder="1" applyAlignment="1">
      <alignment vertical="center" wrapText="1"/>
    </xf>
    <xf numFmtId="2" fontId="8" fillId="4" borderId="10" xfId="0" applyNumberFormat="1" applyFont="1" applyFill="1" applyBorder="1" applyAlignment="1" quotePrefix="1">
      <alignment horizontal="right" vertical="center" wrapText="1"/>
    </xf>
    <xf numFmtId="4" fontId="8" fillId="0" borderId="0" xfId="0" applyNumberFormat="1" applyFont="1" applyFill="1" applyBorder="1" applyAlignment="1">
      <alignment vertical="center" wrapText="1"/>
    </xf>
    <xf numFmtId="0" fontId="0" fillId="0" borderId="0" xfId="0" applyFill="1" applyBorder="1" applyAlignment="1">
      <alignment/>
    </xf>
    <xf numFmtId="0" fontId="41" fillId="0" borderId="0" xfId="0" applyFont="1" applyFill="1" applyAlignment="1">
      <alignment horizontal="center"/>
    </xf>
    <xf numFmtId="2" fontId="10" fillId="4" borderId="10" xfId="0" applyNumberFormat="1" applyFont="1" applyFill="1" applyBorder="1" applyAlignment="1">
      <alignment vertical="center" wrapText="1"/>
    </xf>
    <xf numFmtId="2" fontId="8" fillId="4" borderId="10" xfId="0" applyNumberFormat="1" applyFont="1" applyFill="1" applyBorder="1" applyAlignment="1">
      <alignment vertical="center" wrapText="1"/>
    </xf>
    <xf numFmtId="2" fontId="42" fillId="4" borderId="10" xfId="0" applyNumberFormat="1" applyFont="1" applyFill="1" applyBorder="1" applyAlignment="1">
      <alignment vertical="center" wrapText="1"/>
    </xf>
    <xf numFmtId="0" fontId="42" fillId="4" borderId="10" xfId="0" applyFont="1" applyFill="1" applyBorder="1" applyAlignment="1">
      <alignment/>
    </xf>
    <xf numFmtId="0" fontId="43" fillId="0" borderId="0" xfId="0" applyFont="1" applyFill="1" applyAlignment="1">
      <alignment horizontal="center"/>
    </xf>
    <xf numFmtId="4" fontId="0" fillId="0" borderId="0" xfId="0" applyNumberFormat="1" applyAlignment="1">
      <alignment/>
    </xf>
    <xf numFmtId="4" fontId="19" fillId="0" borderId="0" xfId="0" applyNumberFormat="1" applyFont="1" applyAlignment="1">
      <alignment/>
    </xf>
    <xf numFmtId="49" fontId="8" fillId="0" borderId="10" xfId="0" applyNumberFormat="1" applyFont="1" applyBorder="1" applyAlignment="1" quotePrefix="1">
      <alignment horizontal="center" vertical="center" wrapText="1"/>
    </xf>
    <xf numFmtId="4" fontId="13" fillId="0" borderId="10" xfId="0" applyNumberFormat="1" applyFont="1" applyFill="1" applyBorder="1" applyAlignment="1">
      <alignment vertical="center" wrapText="1"/>
    </xf>
    <xf numFmtId="0" fontId="6" fillId="0" borderId="10" xfId="0" applyFont="1" applyFill="1" applyBorder="1" applyAlignment="1" quotePrefix="1">
      <alignment horizontal="justify" vertical="center" wrapText="1"/>
    </xf>
    <xf numFmtId="180" fontId="22" fillId="4" borderId="10" xfId="0" applyNumberFormat="1" applyFont="1" applyFill="1" applyBorder="1" applyAlignment="1">
      <alignment/>
    </xf>
    <xf numFmtId="0" fontId="13" fillId="0" borderId="0" xfId="0" applyFont="1" applyAlignment="1">
      <alignment horizontal="left"/>
    </xf>
    <xf numFmtId="0" fontId="45" fillId="4" borderId="10"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47" fillId="4" borderId="10" xfId="0" applyFont="1" applyFill="1" applyBorder="1" applyAlignment="1">
      <alignment wrapText="1"/>
    </xf>
    <xf numFmtId="2" fontId="47" fillId="4" borderId="10" xfId="0" applyNumberFormat="1" applyFont="1" applyFill="1" applyBorder="1" applyAlignment="1">
      <alignment horizontal="center" wrapText="1"/>
    </xf>
    <xf numFmtId="181" fontId="47" fillId="4" borderId="10" xfId="0" applyNumberFormat="1" applyFont="1" applyFill="1" applyBorder="1" applyAlignment="1">
      <alignment horizontal="center" wrapText="1"/>
    </xf>
    <xf numFmtId="181" fontId="46" fillId="4" borderId="10" xfId="0" applyNumberFormat="1" applyFont="1" applyFill="1" applyBorder="1" applyAlignment="1">
      <alignment horizontal="right" wrapText="1"/>
    </xf>
    <xf numFmtId="2" fontId="47" fillId="4" borderId="10" xfId="0" applyNumberFormat="1" applyFont="1" applyFill="1" applyBorder="1" applyAlignment="1">
      <alignment wrapText="1"/>
    </xf>
    <xf numFmtId="2" fontId="33" fillId="4" borderId="10" xfId="42" applyNumberFormat="1" applyFont="1" applyFill="1" applyBorder="1" applyAlignment="1" applyProtection="1">
      <alignment wrapText="1"/>
      <protection/>
    </xf>
    <xf numFmtId="2" fontId="33" fillId="4" borderId="10" xfId="0" applyNumberFormat="1" applyFont="1" applyFill="1" applyBorder="1" applyAlignment="1">
      <alignment horizontal="center" wrapText="1"/>
    </xf>
    <xf numFmtId="0" fontId="47" fillId="4" borderId="10" xfId="0" applyFont="1" applyFill="1" applyBorder="1" applyAlignment="1">
      <alignment/>
    </xf>
    <xf numFmtId="2" fontId="47" fillId="4" borderId="10" xfId="0" applyNumberFormat="1" applyFont="1" applyFill="1" applyBorder="1" applyAlignment="1">
      <alignment horizontal="center"/>
    </xf>
    <xf numFmtId="0" fontId="33" fillId="4" borderId="10" xfId="42" applyFont="1" applyFill="1" applyBorder="1" applyAlignment="1" applyProtection="1">
      <alignment wrapText="1"/>
      <protection/>
    </xf>
    <xf numFmtId="1" fontId="3" fillId="4" borderId="10" xfId="0" applyNumberFormat="1" applyFont="1" applyFill="1" applyBorder="1" applyAlignment="1">
      <alignment horizontal="center" wrapText="1"/>
    </xf>
    <xf numFmtId="4" fontId="4" fillId="4" borderId="10" xfId="0" applyNumberFormat="1" applyFont="1" applyFill="1" applyBorder="1" applyAlignment="1">
      <alignment horizontal="right" wrapText="1"/>
    </xf>
    <xf numFmtId="4" fontId="3" fillId="4" borderId="10" xfId="0" applyNumberFormat="1" applyFont="1" applyFill="1" applyBorder="1" applyAlignment="1">
      <alignment horizontal="right" wrapText="1"/>
    </xf>
    <xf numFmtId="180" fontId="3" fillId="4" borderId="10" xfId="0" applyNumberFormat="1" applyFont="1" applyFill="1" applyBorder="1" applyAlignment="1">
      <alignment horizontal="right" wrapText="1"/>
    </xf>
    <xf numFmtId="2" fontId="20" fillId="4" borderId="10" xfId="0" applyNumberFormat="1" applyFont="1" applyFill="1" applyBorder="1" applyAlignment="1">
      <alignment horizontal="right" wrapText="1"/>
    </xf>
    <xf numFmtId="180" fontId="20" fillId="4" borderId="10" xfId="0" applyNumberFormat="1" applyFont="1" applyFill="1" applyBorder="1" applyAlignment="1">
      <alignment wrapText="1"/>
    </xf>
    <xf numFmtId="180" fontId="3" fillId="4" borderId="15" xfId="0" applyNumberFormat="1" applyFont="1" applyFill="1" applyBorder="1" applyAlignment="1">
      <alignment horizontal="right" wrapText="1"/>
    </xf>
    <xf numFmtId="2" fontId="20" fillId="4" borderId="10" xfId="0" applyNumberFormat="1" applyFont="1" applyFill="1" applyBorder="1" applyAlignment="1">
      <alignment wrapText="1"/>
    </xf>
    <xf numFmtId="2" fontId="22" fillId="4" borderId="10" xfId="0" applyNumberFormat="1" applyFont="1" applyFill="1" applyBorder="1" applyAlignment="1">
      <alignment/>
    </xf>
    <xf numFmtId="0" fontId="10" fillId="4" borderId="10" xfId="0" applyFont="1" applyFill="1" applyBorder="1" applyAlignment="1">
      <alignment horizontal="center" vertical="center" wrapText="1"/>
    </xf>
    <xf numFmtId="4" fontId="15" fillId="0" borderId="10" xfId="0" applyNumberFormat="1" applyFont="1" applyFill="1" applyBorder="1" applyAlignment="1">
      <alignment vertical="center" wrapText="1"/>
    </xf>
    <xf numFmtId="4" fontId="3" fillId="25" borderId="14" xfId="0" applyNumberFormat="1" applyFont="1" applyFill="1" applyBorder="1" applyAlignment="1">
      <alignment horizontal="right" wrapText="1"/>
    </xf>
    <xf numFmtId="4" fontId="42" fillId="4" borderId="10" xfId="0" applyNumberFormat="1" applyFont="1" applyFill="1" applyBorder="1" applyAlignment="1">
      <alignment vertical="center" wrapText="1"/>
    </xf>
    <xf numFmtId="4" fontId="8" fillId="4" borderId="10" xfId="0" applyNumberFormat="1" applyFont="1" applyFill="1" applyBorder="1" applyAlignment="1" quotePrefix="1">
      <alignment horizontal="right" vertical="center" wrapText="1"/>
    </xf>
    <xf numFmtId="4" fontId="42" fillId="4" borderId="10" xfId="0" applyNumberFormat="1" applyFont="1" applyFill="1" applyBorder="1" applyAlignment="1">
      <alignment/>
    </xf>
    <xf numFmtId="0" fontId="13"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9" fillId="0" borderId="10" xfId="0" applyFont="1" applyFill="1" applyBorder="1" applyAlignment="1">
      <alignment horizontal="center" vertical="center" wrapText="1"/>
    </xf>
    <xf numFmtId="4" fontId="4" fillId="25" borderId="14" xfId="0" applyNumberFormat="1" applyFont="1" applyFill="1" applyBorder="1" applyAlignment="1">
      <alignment horizontal="right" wrapText="1"/>
    </xf>
    <xf numFmtId="0" fontId="4" fillId="0" borderId="0" xfId="0" applyFont="1" applyAlignment="1">
      <alignment horizontal="center"/>
    </xf>
    <xf numFmtId="0" fontId="72" fillId="0" borderId="0" xfId="0" applyFont="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2" fontId="10" fillId="0" borderId="0" xfId="0" applyNumberFormat="1" applyFont="1" applyFill="1" applyBorder="1" applyAlignment="1">
      <alignment horizontal="center" vertical="center" wrapText="1"/>
    </xf>
    <xf numFmtId="2" fontId="10" fillId="0" borderId="0" xfId="0" applyNumberFormat="1" applyFont="1" applyFill="1" applyBorder="1" applyAlignment="1">
      <alignment vertical="center" wrapText="1"/>
    </xf>
    <xf numFmtId="4" fontId="10" fillId="0" borderId="0" xfId="0" applyNumberFormat="1" applyFont="1" applyFill="1" applyBorder="1" applyAlignment="1">
      <alignment vertical="center" wrapText="1"/>
    </xf>
    <xf numFmtId="4" fontId="45" fillId="0" borderId="0" xfId="0" applyNumberFormat="1" applyFont="1" applyFill="1" applyBorder="1" applyAlignment="1">
      <alignment vertical="center" wrapText="1"/>
    </xf>
    <xf numFmtId="4" fontId="4" fillId="0" borderId="0" xfId="0" applyNumberFormat="1" applyFont="1" applyFill="1" applyBorder="1" applyAlignment="1">
      <alignment vertical="center" wrapText="1"/>
    </xf>
    <xf numFmtId="0" fontId="48" fillId="0" borderId="0" xfId="0" applyFont="1" applyAlignment="1">
      <alignment/>
    </xf>
    <xf numFmtId="4" fontId="22" fillId="0" borderId="0" xfId="0" applyNumberFormat="1" applyFont="1" applyFill="1" applyBorder="1" applyAlignment="1">
      <alignment vertical="center" wrapText="1"/>
    </xf>
    <xf numFmtId="0" fontId="46" fillId="0" borderId="0" xfId="0" applyFont="1" applyAlignment="1">
      <alignment/>
    </xf>
    <xf numFmtId="4" fontId="46" fillId="0" borderId="0" xfId="0" applyNumberFormat="1" applyFont="1" applyAlignment="1">
      <alignment/>
    </xf>
    <xf numFmtId="0" fontId="45" fillId="0" borderId="0" xfId="0" applyFont="1" applyAlignment="1">
      <alignment/>
    </xf>
    <xf numFmtId="0" fontId="46" fillId="0" borderId="0" xfId="0" applyFont="1" applyFill="1" applyAlignment="1">
      <alignment/>
    </xf>
    <xf numFmtId="4" fontId="0" fillId="0" borderId="0" xfId="0" applyNumberFormat="1" applyFill="1" applyAlignment="1">
      <alignment/>
    </xf>
    <xf numFmtId="0" fontId="12" fillId="25" borderId="0" xfId="0" applyFont="1" applyFill="1" applyAlignment="1">
      <alignment/>
    </xf>
    <xf numFmtId="0" fontId="12" fillId="11" borderId="0" xfId="0" applyFont="1" applyFill="1" applyAlignment="1">
      <alignment/>
    </xf>
    <xf numFmtId="0" fontId="44" fillId="25" borderId="17" xfId="0" applyFont="1" applyFill="1" applyBorder="1" applyAlignment="1">
      <alignment horizontal="center" vertical="center"/>
    </xf>
    <xf numFmtId="0" fontId="44" fillId="11" borderId="17" xfId="0" applyFont="1" applyFill="1" applyBorder="1" applyAlignment="1">
      <alignment horizontal="center" vertical="center"/>
    </xf>
    <xf numFmtId="4" fontId="12" fillId="25" borderId="0" xfId="0" applyNumberFormat="1" applyFont="1" applyFill="1" applyAlignment="1">
      <alignment/>
    </xf>
    <xf numFmtId="4" fontId="12" fillId="11" borderId="0" xfId="0" applyNumberFormat="1" applyFont="1" applyFill="1" applyAlignment="1">
      <alignment/>
    </xf>
    <xf numFmtId="0" fontId="46" fillId="25" borderId="0" xfId="0" applyFont="1" applyFill="1" applyAlignment="1">
      <alignment/>
    </xf>
    <xf numFmtId="0" fontId="46" fillId="11" borderId="0" xfId="0" applyFont="1" applyFill="1" applyAlignment="1">
      <alignment/>
    </xf>
    <xf numFmtId="4" fontId="42" fillId="0" borderId="10" xfId="0" applyNumberFormat="1" applyFont="1" applyFill="1" applyBorder="1" applyAlignment="1">
      <alignment vertical="center" wrapText="1"/>
    </xf>
    <xf numFmtId="4" fontId="8" fillId="0" borderId="10" xfId="0" applyNumberFormat="1" applyFont="1" applyFill="1" applyBorder="1" applyAlignment="1" quotePrefix="1">
      <alignment horizontal="right" vertical="center" wrapText="1"/>
    </xf>
    <xf numFmtId="4" fontId="0" fillId="0" borderId="10" xfId="0" applyNumberFormat="1" applyFill="1" applyBorder="1" applyAlignment="1">
      <alignment/>
    </xf>
    <xf numFmtId="4" fontId="8" fillId="0" borderId="10" xfId="0" applyNumberFormat="1" applyFont="1" applyFill="1" applyBorder="1" applyAlignment="1" quotePrefix="1">
      <alignment horizontal="center" vertical="center" wrapText="1"/>
    </xf>
    <xf numFmtId="4" fontId="15" fillId="0" borderId="10" xfId="0" applyNumberFormat="1" applyFont="1" applyFill="1" applyBorder="1" applyAlignment="1">
      <alignment vertical="center" wrapText="1"/>
    </xf>
    <xf numFmtId="0" fontId="4" fillId="0" borderId="0" xfId="0" applyFont="1" applyAlignment="1">
      <alignment/>
    </xf>
    <xf numFmtId="0" fontId="0" fillId="0" borderId="0" xfId="0" applyFont="1" applyAlignment="1">
      <alignment/>
    </xf>
    <xf numFmtId="2" fontId="0" fillId="0" borderId="0" xfId="0" applyNumberFormat="1" applyFont="1" applyAlignment="1">
      <alignment/>
    </xf>
    <xf numFmtId="0" fontId="5"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2" fontId="9" fillId="0" borderId="10" xfId="0" applyNumberFormat="1" applyFont="1" applyFill="1" applyBorder="1" applyAlignment="1" quotePrefix="1">
      <alignment vertical="center" wrapText="1"/>
    </xf>
    <xf numFmtId="2" fontId="6" fillId="0" borderId="10" xfId="0" applyNumberFormat="1" applyFont="1" applyFill="1" applyBorder="1" applyAlignment="1" quotePrefix="1">
      <alignment horizontal="justify" vertical="center" wrapText="1"/>
    </xf>
    <xf numFmtId="2" fontId="9" fillId="0" borderId="10" xfId="0" applyNumberFormat="1" applyFont="1" applyFill="1" applyBorder="1" applyAlignment="1" quotePrefix="1">
      <alignment horizontal="justify" vertical="center" wrapText="1"/>
    </xf>
    <xf numFmtId="2" fontId="42" fillId="0" borderId="10" xfId="0" applyNumberFormat="1" applyFont="1" applyFill="1" applyBorder="1" applyAlignment="1">
      <alignment vertical="center" wrapText="1"/>
    </xf>
    <xf numFmtId="2" fontId="8" fillId="0" borderId="10" xfId="0" applyNumberFormat="1" applyFont="1" applyFill="1" applyBorder="1" applyAlignment="1" quotePrefix="1">
      <alignment horizontal="right" vertical="center" wrapText="1"/>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justify" vertical="center" wrapText="1"/>
    </xf>
    <xf numFmtId="2" fontId="13" fillId="0" borderId="10" xfId="0" applyNumberFormat="1" applyFont="1" applyFill="1" applyBorder="1" applyAlignment="1">
      <alignment vertical="center" wrapText="1"/>
    </xf>
    <xf numFmtId="0" fontId="0" fillId="0" borderId="10" xfId="0" applyFill="1" applyBorder="1" applyAlignment="1">
      <alignment/>
    </xf>
    <xf numFmtId="2" fontId="6" fillId="0" borderId="10" xfId="0" applyNumberFormat="1" applyFont="1" applyFill="1" applyBorder="1" applyAlignment="1" quotePrefix="1">
      <alignment vertical="center" wrapText="1"/>
    </xf>
    <xf numFmtId="2" fontId="8" fillId="0" borderId="10" xfId="0" applyNumberFormat="1" applyFont="1" applyFill="1" applyBorder="1" applyAlignment="1">
      <alignment vertical="center" wrapText="1"/>
    </xf>
    <xf numFmtId="1" fontId="8" fillId="0" borderId="10" xfId="0" applyNumberFormat="1" applyFont="1" applyFill="1" applyBorder="1" applyAlignment="1" quotePrefix="1">
      <alignment horizontal="center" vertical="center" wrapText="1"/>
    </xf>
    <xf numFmtId="2" fontId="10" fillId="0" borderId="10" xfId="0" applyNumberFormat="1" applyFont="1" applyFill="1" applyBorder="1" applyAlignment="1" quotePrefix="1">
      <alignment horizontal="justify" vertical="center" wrapText="1"/>
    </xf>
    <xf numFmtId="2" fontId="9" fillId="0" borderId="10" xfId="0" applyNumberFormat="1" applyFont="1" applyFill="1" applyBorder="1" applyAlignment="1" quotePrefix="1">
      <alignment horizontal="center" vertical="center" wrapText="1"/>
    </xf>
    <xf numFmtId="0" fontId="9" fillId="0" borderId="10" xfId="0" applyFont="1" applyFill="1" applyBorder="1" applyAlignment="1" quotePrefix="1">
      <alignment horizontal="justify" vertical="center" wrapText="1"/>
    </xf>
    <xf numFmtId="0" fontId="1" fillId="0" borderId="10" xfId="0" applyFont="1" applyFill="1" applyBorder="1" applyAlignment="1">
      <alignment horizontal="center" vertical="center" wrapText="1"/>
    </xf>
    <xf numFmtId="180" fontId="49" fillId="0" borderId="0" xfId="0" applyNumberFormat="1" applyFont="1" applyFill="1" applyAlignment="1">
      <alignment/>
    </xf>
    <xf numFmtId="180" fontId="49" fillId="0" borderId="0" xfId="0" applyNumberFormat="1" applyFont="1" applyAlignment="1">
      <alignment/>
    </xf>
    <xf numFmtId="180" fontId="1" fillId="0" borderId="0" xfId="0" applyNumberFormat="1" applyFont="1" applyAlignment="1">
      <alignment/>
    </xf>
    <xf numFmtId="4" fontId="1" fillId="0" borderId="0" xfId="0" applyNumberFormat="1" applyFont="1" applyAlignment="1">
      <alignment/>
    </xf>
    <xf numFmtId="4" fontId="32" fillId="25" borderId="0" xfId="0" applyNumberFormat="1" applyFont="1" applyFill="1" applyAlignment="1">
      <alignment/>
    </xf>
    <xf numFmtId="4" fontId="32" fillId="11" borderId="0" xfId="0" applyNumberFormat="1" applyFont="1" applyFill="1" applyAlignment="1">
      <alignment/>
    </xf>
    <xf numFmtId="0" fontId="32" fillId="0" borderId="0" xfId="0" applyFont="1" applyAlignment="1">
      <alignment/>
    </xf>
    <xf numFmtId="2" fontId="32" fillId="0" borderId="0" xfId="0" applyNumberFormat="1" applyFont="1" applyFill="1" applyAlignment="1">
      <alignment/>
    </xf>
    <xf numFmtId="180" fontId="32" fillId="0" borderId="0" xfId="0" applyNumberFormat="1" applyFont="1" applyFill="1" applyAlignment="1">
      <alignment/>
    </xf>
    <xf numFmtId="180" fontId="32" fillId="0" borderId="0" xfId="0" applyNumberFormat="1" applyFont="1" applyAlignment="1">
      <alignment/>
    </xf>
    <xf numFmtId="0" fontId="32" fillId="25" borderId="0" xfId="0" applyFont="1" applyFill="1" applyAlignment="1">
      <alignment/>
    </xf>
    <xf numFmtId="0" fontId="32" fillId="11" borderId="0" xfId="0" applyFont="1" applyFill="1" applyAlignment="1">
      <alignment/>
    </xf>
    <xf numFmtId="4" fontId="32" fillId="0" borderId="0" xfId="0" applyNumberFormat="1" applyFont="1" applyAlignment="1">
      <alignment/>
    </xf>
    <xf numFmtId="0" fontId="0" fillId="0" borderId="0" xfId="0" applyFont="1" applyFill="1" applyAlignment="1">
      <alignment/>
    </xf>
    <xf numFmtId="4" fontId="45" fillId="0" borderId="0" xfId="0" applyNumberFormat="1" applyFont="1" applyFill="1" applyAlignment="1">
      <alignment/>
    </xf>
    <xf numFmtId="4" fontId="9" fillId="0" borderId="0" xfId="0" applyNumberFormat="1" applyFont="1" applyFill="1" applyBorder="1" applyAlignment="1">
      <alignment vertical="center" wrapText="1"/>
    </xf>
    <xf numFmtId="0" fontId="7" fillId="0" borderId="0" xfId="0" applyFont="1" applyAlignment="1">
      <alignment/>
    </xf>
    <xf numFmtId="0" fontId="9" fillId="0" borderId="10" xfId="0" applyFont="1" applyBorder="1" applyAlignment="1">
      <alignment vertical="center"/>
    </xf>
    <xf numFmtId="0" fontId="9" fillId="0" borderId="10" xfId="0" applyFont="1" applyBorder="1" applyAlignment="1">
      <alignment horizontal="justify" vertical="center" wrapText="1"/>
    </xf>
    <xf numFmtId="4" fontId="9" fillId="24" borderId="10" xfId="0" applyNumberFormat="1" applyFont="1" applyFill="1" applyBorder="1" applyAlignment="1">
      <alignment vertical="center"/>
    </xf>
    <xf numFmtId="4" fontId="9" fillId="0" borderId="10" xfId="0" applyNumberFormat="1" applyFont="1" applyBorder="1" applyAlignment="1">
      <alignment vertical="center"/>
    </xf>
    <xf numFmtId="4" fontId="9" fillId="4" borderId="10" xfId="0" applyNumberFormat="1" applyFont="1" applyFill="1" applyBorder="1" applyAlignment="1">
      <alignment vertical="center"/>
    </xf>
    <xf numFmtId="4" fontId="9" fillId="0" borderId="10" xfId="0" applyNumberFormat="1" applyFont="1" applyFill="1" applyBorder="1" applyAlignment="1">
      <alignment vertical="center"/>
    </xf>
    <xf numFmtId="2" fontId="9" fillId="4" borderId="10" xfId="0" applyNumberFormat="1" applyFont="1" applyFill="1" applyBorder="1" applyAlignment="1">
      <alignment vertical="center"/>
    </xf>
    <xf numFmtId="0" fontId="6" fillId="0" borderId="10" xfId="0" applyFont="1" applyBorder="1" applyAlignment="1">
      <alignment vertical="center"/>
    </xf>
    <xf numFmtId="0" fontId="6" fillId="0" borderId="10" xfId="0" applyFont="1" applyBorder="1" applyAlignment="1">
      <alignment horizontal="justify" vertical="center" wrapText="1"/>
    </xf>
    <xf numFmtId="4" fontId="6" fillId="24" borderId="10" xfId="0" applyNumberFormat="1" applyFont="1" applyFill="1" applyBorder="1" applyAlignment="1">
      <alignment vertical="center"/>
    </xf>
    <xf numFmtId="4" fontId="6" fillId="0" borderId="10" xfId="0" applyNumberFormat="1" applyFont="1" applyBorder="1" applyAlignment="1">
      <alignment vertical="center"/>
    </xf>
    <xf numFmtId="4" fontId="6" fillId="4" borderId="10" xfId="0" applyNumberFormat="1" applyFont="1" applyFill="1" applyBorder="1" applyAlignment="1">
      <alignment vertical="center"/>
    </xf>
    <xf numFmtId="2" fontId="6" fillId="4" borderId="10" xfId="0" applyNumberFormat="1" applyFont="1" applyFill="1" applyBorder="1" applyAlignment="1">
      <alignment vertical="center"/>
    </xf>
    <xf numFmtId="4" fontId="6" fillId="0" borderId="10" xfId="0" applyNumberFormat="1" applyFont="1" applyFill="1" applyBorder="1" applyAlignment="1">
      <alignment vertical="center"/>
    </xf>
    <xf numFmtId="0" fontId="9" fillId="0" borderId="10" xfId="0" applyFont="1" applyBorder="1" applyAlignment="1">
      <alignment vertical="center" wrapText="1"/>
    </xf>
    <xf numFmtId="0" fontId="6" fillId="0" borderId="10" xfId="0" applyFont="1" applyBorder="1" applyAlignment="1">
      <alignment vertical="center" wrapText="1"/>
    </xf>
    <xf numFmtId="0" fontId="9" fillId="24" borderId="10" xfId="0" applyFont="1" applyFill="1" applyBorder="1" applyAlignment="1">
      <alignment vertical="center"/>
    </xf>
    <xf numFmtId="0" fontId="9" fillId="24" borderId="10" xfId="0" applyFont="1" applyFill="1" applyBorder="1" applyAlignment="1">
      <alignment horizontal="justify" vertical="center" wrapText="1"/>
    </xf>
    <xf numFmtId="2" fontId="9" fillId="0" borderId="10" xfId="0" applyNumberFormat="1" applyFont="1" applyBorder="1" applyAlignment="1">
      <alignment vertical="center"/>
    </xf>
    <xf numFmtId="0" fontId="50" fillId="0" borderId="0" xfId="0" applyFont="1" applyAlignment="1">
      <alignment/>
    </xf>
    <xf numFmtId="0" fontId="73" fillId="0" borderId="0" xfId="0" applyFont="1" applyAlignment="1">
      <alignment/>
    </xf>
    <xf numFmtId="0" fontId="51" fillId="0" borderId="0" xfId="0" applyFont="1" applyAlignment="1">
      <alignment/>
    </xf>
    <xf numFmtId="0" fontId="50" fillId="0" borderId="0" xfId="0" applyFont="1" applyFill="1" applyAlignment="1">
      <alignment/>
    </xf>
    <xf numFmtId="4" fontId="52" fillId="0" borderId="0" xfId="0" applyNumberFormat="1" applyFont="1" applyFill="1" applyAlignment="1">
      <alignment/>
    </xf>
    <xf numFmtId="0" fontId="52" fillId="0" borderId="0" xfId="0" applyFont="1" applyAlignment="1">
      <alignment/>
    </xf>
    <xf numFmtId="0" fontId="3" fillId="0" borderId="10" xfId="0" applyFont="1" applyBorder="1" applyAlignment="1">
      <alignment horizontal="center" vertical="top" wrapText="1"/>
    </xf>
    <xf numFmtId="0" fontId="3" fillId="0" borderId="0" xfId="0" applyFont="1" applyFill="1" applyAlignment="1">
      <alignment/>
    </xf>
    <xf numFmtId="180" fontId="3" fillId="0" borderId="10" xfId="0" applyNumberFormat="1" applyFont="1" applyFill="1" applyBorder="1" applyAlignment="1">
      <alignment horizontal="right" wrapText="1"/>
    </xf>
    <xf numFmtId="0" fontId="4" fillId="0" borderId="10" xfId="0" applyFont="1" applyFill="1" applyBorder="1" applyAlignment="1">
      <alignment horizontal="justify" vertical="top" wrapText="1"/>
    </xf>
    <xf numFmtId="0" fontId="20" fillId="0" borderId="0" xfId="0" applyFont="1" applyAlignment="1">
      <alignment vertical="center" wrapText="1"/>
    </xf>
    <xf numFmtId="0" fontId="5" fillId="0" borderId="15" xfId="0" applyFont="1" applyFill="1" applyBorder="1" applyAlignment="1">
      <alignment horizontal="center" vertical="center" wrapText="1"/>
    </xf>
    <xf numFmtId="0" fontId="53" fillId="24"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4" fontId="4" fillId="0" borderId="15" xfId="0" applyNumberFormat="1" applyFont="1" applyFill="1" applyBorder="1" applyAlignment="1">
      <alignment wrapText="1"/>
    </xf>
    <xf numFmtId="4" fontId="4" fillId="0" borderId="10" xfId="0" applyNumberFormat="1" applyFont="1" applyFill="1" applyBorder="1" applyAlignment="1">
      <alignment wrapText="1"/>
    </xf>
    <xf numFmtId="4" fontId="3" fillId="0" borderId="15" xfId="42" applyNumberFormat="1" applyFont="1" applyFill="1" applyBorder="1" applyAlignment="1" applyProtection="1">
      <alignment wrapText="1"/>
      <protection/>
    </xf>
    <xf numFmtId="4" fontId="3" fillId="0" borderId="10" xfId="42" applyNumberFormat="1" applyFont="1" applyFill="1" applyBorder="1" applyAlignment="1" applyProtection="1">
      <alignment wrapText="1"/>
      <protection/>
    </xf>
    <xf numFmtId="4" fontId="4" fillId="0" borderId="15" xfId="0" applyNumberFormat="1" applyFont="1" applyFill="1" applyBorder="1" applyAlignment="1">
      <alignment/>
    </xf>
    <xf numFmtId="4" fontId="4" fillId="0" borderId="10" xfId="0" applyNumberFormat="1" applyFont="1" applyFill="1" applyBorder="1" applyAlignment="1">
      <alignment/>
    </xf>
    <xf numFmtId="4" fontId="3" fillId="0" borderId="16" xfId="42" applyNumberFormat="1" applyFont="1" applyFill="1" applyBorder="1" applyAlignment="1" applyProtection="1">
      <alignment wrapText="1"/>
      <protection/>
    </xf>
    <xf numFmtId="4" fontId="3" fillId="0" borderId="11" xfId="42" applyNumberFormat="1" applyFont="1" applyFill="1" applyBorder="1" applyAlignment="1" applyProtection="1">
      <alignment wrapText="1"/>
      <protection/>
    </xf>
    <xf numFmtId="4" fontId="4" fillId="0" borderId="14" xfId="0" applyNumberFormat="1" applyFont="1" applyFill="1" applyBorder="1" applyAlignment="1">
      <alignment horizontal="right" wrapText="1"/>
    </xf>
    <xf numFmtId="4" fontId="3" fillId="0" borderId="14" xfId="0" applyNumberFormat="1" applyFont="1" applyFill="1" applyBorder="1" applyAlignment="1">
      <alignment horizontal="right" wrapText="1"/>
    </xf>
    <xf numFmtId="4" fontId="4" fillId="0" borderId="14" xfId="0" applyNumberFormat="1" applyFont="1" applyFill="1" applyBorder="1" applyAlignment="1">
      <alignment horizontal="right"/>
    </xf>
    <xf numFmtId="0" fontId="24" fillId="0" borderId="17" xfId="0" applyFont="1" applyFill="1" applyBorder="1" applyAlignment="1">
      <alignment vertical="center" wrapText="1"/>
    </xf>
    <xf numFmtId="49" fontId="20" fillId="0" borderId="20" xfId="0" applyNumberFormat="1" applyFont="1" applyFill="1" applyBorder="1" applyAlignment="1">
      <alignment horizontal="right" wrapText="1"/>
    </xf>
    <xf numFmtId="0" fontId="20" fillId="0" borderId="21" xfId="42" applyFont="1" applyFill="1" applyBorder="1" applyAlignment="1" applyProtection="1">
      <alignment horizontal="center" wrapText="1"/>
      <protection/>
    </xf>
    <xf numFmtId="2" fontId="20" fillId="0" borderId="21" xfId="42" applyNumberFormat="1" applyFont="1" applyFill="1" applyBorder="1" applyAlignment="1" applyProtection="1">
      <alignment wrapText="1"/>
      <protection/>
    </xf>
    <xf numFmtId="2" fontId="20" fillId="0" borderId="21" xfId="0" applyNumberFormat="1" applyFont="1" applyFill="1" applyBorder="1" applyAlignment="1">
      <alignment horizontal="center" wrapText="1"/>
    </xf>
    <xf numFmtId="2" fontId="20" fillId="0" borderId="14" xfId="0" applyNumberFormat="1" applyFont="1" applyFill="1" applyBorder="1" applyAlignment="1">
      <alignment horizontal="center" wrapText="1"/>
    </xf>
    <xf numFmtId="2" fontId="33" fillId="0" borderId="10" xfId="42" applyNumberFormat="1" applyFont="1" applyFill="1" applyBorder="1" applyAlignment="1" applyProtection="1">
      <alignment wrapText="1"/>
      <protection/>
    </xf>
    <xf numFmtId="2" fontId="33" fillId="0" borderId="10" xfId="0" applyNumberFormat="1" applyFont="1" applyFill="1" applyBorder="1" applyAlignment="1">
      <alignment horizontal="center" wrapText="1"/>
    </xf>
    <xf numFmtId="4" fontId="20" fillId="0" borderId="22" xfId="42" applyNumberFormat="1" applyFont="1" applyFill="1" applyBorder="1" applyAlignment="1" applyProtection="1">
      <alignment wrapText="1"/>
      <protection/>
    </xf>
    <xf numFmtId="4" fontId="20" fillId="0" borderId="21" xfId="42" applyNumberFormat="1" applyFont="1" applyFill="1" applyBorder="1" applyAlignment="1" applyProtection="1">
      <alignment wrapText="1"/>
      <protection/>
    </xf>
    <xf numFmtId="4" fontId="3" fillId="0" borderId="10" xfId="0" applyNumberFormat="1" applyFont="1" applyFill="1" applyBorder="1" applyAlignment="1">
      <alignment/>
    </xf>
    <xf numFmtId="2" fontId="20" fillId="0" borderId="10" xfId="42" applyNumberFormat="1" applyFont="1" applyFill="1" applyBorder="1" applyAlignment="1" applyProtection="1">
      <alignment wrapText="1"/>
      <protection/>
    </xf>
    <xf numFmtId="2" fontId="20" fillId="0" borderId="10" xfId="0" applyNumberFormat="1" applyFont="1" applyFill="1" applyBorder="1" applyAlignment="1">
      <alignment wrapText="1"/>
    </xf>
    <xf numFmtId="180" fontId="3" fillId="0" borderId="15" xfId="0" applyNumberFormat="1" applyFont="1" applyFill="1" applyBorder="1" applyAlignment="1">
      <alignment horizontal="right" wrapText="1"/>
    </xf>
    <xf numFmtId="0" fontId="9" fillId="0" borderId="0" xfId="0" applyFont="1" applyFill="1" applyAlignment="1">
      <alignment/>
    </xf>
    <xf numFmtId="0" fontId="30" fillId="0" borderId="10" xfId="0" applyFont="1" applyBorder="1" applyAlignment="1">
      <alignment horizontal="center" vertical="center" wrapText="1"/>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4" fontId="4" fillId="0" borderId="10"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4" fontId="4" fillId="0" borderId="10" xfId="0" applyNumberFormat="1" applyFont="1" applyBorder="1" applyAlignment="1">
      <alignment horizontal="right" vertical="top" wrapText="1"/>
    </xf>
    <xf numFmtId="49" fontId="4" fillId="0" borderId="10" xfId="0" applyNumberFormat="1" applyFont="1" applyFill="1" applyBorder="1" applyAlignment="1">
      <alignment horizontal="center" wrapText="1"/>
    </xf>
    <xf numFmtId="49" fontId="4" fillId="0" borderId="10" xfId="0" applyNumberFormat="1" applyFont="1" applyBorder="1" applyAlignment="1">
      <alignment horizontal="center" wrapText="1"/>
    </xf>
    <xf numFmtId="0" fontId="4" fillId="0" borderId="10" xfId="0" applyFont="1" applyFill="1" applyBorder="1" applyAlignment="1">
      <alignment horizontal="center" wrapText="1"/>
    </xf>
    <xf numFmtId="49" fontId="4" fillId="0" borderId="0" xfId="0" applyNumberFormat="1" applyFont="1" applyBorder="1" applyAlignment="1">
      <alignment horizontal="center" wrapText="1"/>
    </xf>
    <xf numFmtId="0" fontId="3" fillId="0" borderId="0" xfId="0" applyFont="1" applyBorder="1" applyAlignment="1">
      <alignment horizontal="center" wrapText="1"/>
    </xf>
    <xf numFmtId="0" fontId="4" fillId="0" borderId="0" xfId="0" applyFont="1" applyFill="1" applyBorder="1" applyAlignment="1">
      <alignment horizontal="center" wrapText="1"/>
    </xf>
    <xf numFmtId="4" fontId="3" fillId="0" borderId="0" xfId="0" applyNumberFormat="1" applyFont="1" applyBorder="1" applyAlignment="1">
      <alignment horizontal="right" wrapText="1"/>
    </xf>
    <xf numFmtId="0" fontId="4" fillId="0" borderId="0" xfId="0" applyFont="1" applyFill="1" applyAlignment="1">
      <alignment/>
    </xf>
    <xf numFmtId="0" fontId="22" fillId="0" borderId="0" xfId="0" applyFont="1" applyFill="1" applyAlignment="1">
      <alignment vertical="top" wrapText="1"/>
    </xf>
    <xf numFmtId="0" fontId="6" fillId="0" borderId="0" xfId="0" applyFont="1" applyFill="1" applyAlignment="1">
      <alignment horizontal="right"/>
    </xf>
    <xf numFmtId="0" fontId="6" fillId="0" borderId="0" xfId="0" applyFont="1" applyFill="1" applyAlignment="1">
      <alignment wrapText="1"/>
    </xf>
    <xf numFmtId="0" fontId="0" fillId="0" borderId="10" xfId="0" applyFont="1" applyFill="1" applyBorder="1" applyAlignment="1">
      <alignment horizontal="center"/>
    </xf>
    <xf numFmtId="0" fontId="1" fillId="0" borderId="10" xfId="0" applyFont="1" applyFill="1" applyBorder="1" applyAlignment="1">
      <alignment horizontal="center" vertical="center" wrapText="1"/>
    </xf>
    <xf numFmtId="0" fontId="26" fillId="0" borderId="23"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7" fillId="0" borderId="24" xfId="0" applyFont="1" applyFill="1" applyBorder="1" applyAlignment="1">
      <alignment horizontal="center" vertical="top" wrapText="1"/>
    </xf>
    <xf numFmtId="0" fontId="0" fillId="0" borderId="10" xfId="0" applyFont="1" applyFill="1" applyBorder="1" applyAlignment="1">
      <alignment horizontal="center" vertical="center"/>
    </xf>
    <xf numFmtId="0" fontId="26" fillId="0" borderId="19" xfId="0" applyFont="1" applyFill="1" applyBorder="1" applyAlignment="1">
      <alignment horizontal="center" vertical="top" wrapText="1"/>
    </xf>
    <xf numFmtId="0" fontId="27" fillId="0" borderId="19" xfId="0" applyFont="1" applyFill="1" applyBorder="1" applyAlignment="1">
      <alignment horizontal="center" vertical="top" wrapText="1"/>
    </xf>
    <xf numFmtId="0" fontId="3" fillId="0" borderId="10" xfId="0" applyFont="1" applyFill="1" applyBorder="1" applyAlignment="1">
      <alignment vertical="top" wrapText="1"/>
    </xf>
    <xf numFmtId="182" fontId="3" fillId="0" borderId="10" xfId="0" applyNumberFormat="1" applyFont="1" applyFill="1" applyBorder="1" applyAlignment="1">
      <alignment horizontal="right" vertical="center" wrapText="1"/>
    </xf>
    <xf numFmtId="171" fontId="3" fillId="0" borderId="10" xfId="0" applyNumberFormat="1" applyFont="1" applyFill="1" applyBorder="1" applyAlignment="1">
      <alignment horizontal="right" vertical="center" wrapText="1"/>
    </xf>
    <xf numFmtId="184" fontId="38" fillId="0" borderId="10" xfId="0" applyNumberFormat="1" applyFont="1" applyFill="1" applyBorder="1" applyAlignment="1">
      <alignment horizontal="right" vertical="center"/>
    </xf>
    <xf numFmtId="2" fontId="1" fillId="0" borderId="10" xfId="0" applyNumberFormat="1" applyFont="1" applyFill="1" applyBorder="1" applyAlignment="1">
      <alignment vertical="center"/>
    </xf>
    <xf numFmtId="190" fontId="38" fillId="0" borderId="10" xfId="0" applyNumberFormat="1" applyFont="1" applyFill="1" applyBorder="1" applyAlignment="1">
      <alignment horizontal="right" vertical="center"/>
    </xf>
    <xf numFmtId="4" fontId="38" fillId="0" borderId="10" xfId="0" applyNumberFormat="1" applyFont="1" applyFill="1" applyBorder="1" applyAlignment="1">
      <alignment vertical="center"/>
    </xf>
    <xf numFmtId="185" fontId="4" fillId="0" borderId="10" xfId="0" applyNumberFormat="1" applyFont="1" applyFill="1" applyBorder="1" applyAlignment="1">
      <alignment horizontal="right" vertical="center" wrapText="1"/>
    </xf>
    <xf numFmtId="184" fontId="28" fillId="0" borderId="10" xfId="0" applyNumberFormat="1" applyFont="1" applyFill="1" applyBorder="1" applyAlignment="1">
      <alignment horizontal="right" vertical="center"/>
    </xf>
    <xf numFmtId="2" fontId="0" fillId="0" borderId="10" xfId="0" applyNumberFormat="1" applyFill="1" applyBorder="1" applyAlignment="1">
      <alignment vertical="center"/>
    </xf>
    <xf numFmtId="190" fontId="28" fillId="0" borderId="10" xfId="0" applyNumberFormat="1" applyFont="1" applyFill="1" applyBorder="1" applyAlignment="1">
      <alignment horizontal="right" vertical="center"/>
    </xf>
    <xf numFmtId="4" fontId="28" fillId="0" borderId="10" xfId="0" applyNumberFormat="1" applyFont="1" applyFill="1" applyBorder="1" applyAlignment="1">
      <alignment vertical="center"/>
    </xf>
    <xf numFmtId="0" fontId="34" fillId="0" borderId="10" xfId="0" applyFont="1" applyFill="1" applyBorder="1" applyAlignment="1">
      <alignment horizontal="center" vertical="center" wrapText="1"/>
    </xf>
    <xf numFmtId="0" fontId="35" fillId="0" borderId="10" xfId="0" applyFont="1" applyFill="1" applyBorder="1" applyAlignment="1">
      <alignment horizontal="justify" vertical="center" wrapText="1"/>
    </xf>
    <xf numFmtId="171" fontId="34" fillId="0" borderId="10" xfId="0" applyNumberFormat="1" applyFont="1" applyFill="1" applyBorder="1" applyAlignment="1">
      <alignment horizontal="right" vertical="center" wrapText="1"/>
    </xf>
    <xf numFmtId="180" fontId="36" fillId="0" borderId="10" xfId="0" applyNumberFormat="1" applyFont="1" applyFill="1" applyBorder="1" applyAlignment="1">
      <alignment horizontal="right" wrapText="1"/>
    </xf>
    <xf numFmtId="184" fontId="39" fillId="0" borderId="10" xfId="0" applyNumberFormat="1" applyFont="1" applyFill="1" applyBorder="1" applyAlignment="1">
      <alignment horizontal="right" vertical="center"/>
    </xf>
    <xf numFmtId="184" fontId="39" fillId="0" borderId="10" xfId="0" applyNumberFormat="1" applyFont="1" applyFill="1" applyBorder="1" applyAlignment="1">
      <alignment horizontal="right" vertical="center" wrapText="1"/>
    </xf>
    <xf numFmtId="2" fontId="37" fillId="0" borderId="10" xfId="0" applyNumberFormat="1" applyFont="1" applyFill="1" applyBorder="1" applyAlignment="1">
      <alignment vertical="center"/>
    </xf>
    <xf numFmtId="190" fontId="28" fillId="0" borderId="10" xfId="0" applyNumberFormat="1" applyFont="1" applyFill="1" applyBorder="1" applyAlignment="1">
      <alignment horizontal="right" vertical="center" wrapText="1"/>
    </xf>
    <xf numFmtId="182" fontId="4" fillId="0" borderId="10" xfId="0" applyNumberFormat="1" applyFont="1" applyFill="1" applyBorder="1" applyAlignment="1">
      <alignment horizontal="right" vertical="center" wrapText="1"/>
    </xf>
    <xf numFmtId="171"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wrapText="1"/>
    </xf>
    <xf numFmtId="2" fontId="38" fillId="0" borderId="10" xfId="0" applyNumberFormat="1" applyFont="1" applyFill="1" applyBorder="1" applyAlignment="1">
      <alignment vertical="center"/>
    </xf>
    <xf numFmtId="0" fontId="4" fillId="0" borderId="10" xfId="0" applyFont="1" applyFill="1" applyBorder="1" applyAlignment="1">
      <alignment vertical="top" wrapText="1"/>
    </xf>
    <xf numFmtId="184" fontId="28" fillId="0" borderId="10" xfId="0" applyNumberFormat="1" applyFont="1" applyFill="1" applyBorder="1" applyAlignment="1">
      <alignment horizontal="right" vertical="center" wrapText="1"/>
    </xf>
    <xf numFmtId="2" fontId="0" fillId="0" borderId="10" xfId="0" applyNumberFormat="1" applyFont="1" applyFill="1" applyBorder="1" applyAlignment="1">
      <alignment vertical="center"/>
    </xf>
    <xf numFmtId="0" fontId="3" fillId="0" borderId="10" xfId="0" applyFont="1" applyFill="1" applyBorder="1" applyAlignment="1">
      <alignment horizontal="center" vertical="top" wrapText="1"/>
    </xf>
    <xf numFmtId="0" fontId="6"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wrapText="1"/>
    </xf>
    <xf numFmtId="4" fontId="12" fillId="0" borderId="0" xfId="0" applyNumberFormat="1" applyFont="1" applyFill="1" applyAlignment="1">
      <alignment/>
    </xf>
    <xf numFmtId="2" fontId="12" fillId="0" borderId="0" xfId="0" applyNumberFormat="1" applyFont="1" applyFill="1" applyAlignment="1">
      <alignment/>
    </xf>
    <xf numFmtId="0" fontId="15" fillId="0" borderId="0" xfId="0" applyFont="1" applyFill="1" applyAlignment="1">
      <alignment/>
    </xf>
    <xf numFmtId="4" fontId="32" fillId="0" borderId="0" xfId="0" applyNumberFormat="1" applyFont="1" applyFill="1" applyAlignment="1">
      <alignment/>
    </xf>
    <xf numFmtId="2" fontId="32" fillId="0" borderId="0" xfId="0" applyNumberFormat="1" applyFont="1" applyFill="1" applyAlignment="1">
      <alignment/>
    </xf>
    <xf numFmtId="0" fontId="4" fillId="0" borderId="0" xfId="0" applyFont="1" applyFill="1" applyAlignment="1">
      <alignment wrapText="1"/>
    </xf>
    <xf numFmtId="0" fontId="21" fillId="0" borderId="0" xfId="0" applyFont="1" applyFill="1" applyAlignment="1">
      <alignment horizontal="justify"/>
    </xf>
    <xf numFmtId="4" fontId="4" fillId="0" borderId="15" xfId="0" applyNumberFormat="1" applyFont="1" applyBorder="1" applyAlignment="1">
      <alignment horizontal="right" wrapText="1"/>
    </xf>
    <xf numFmtId="4" fontId="4" fillId="0" borderId="16" xfId="0" applyNumberFormat="1" applyFont="1" applyBorder="1" applyAlignment="1">
      <alignment horizontal="right" wrapText="1"/>
    </xf>
    <xf numFmtId="0" fontId="6" fillId="0" borderId="13" xfId="0" applyFont="1" applyBorder="1" applyAlignment="1">
      <alignment horizontal="left"/>
    </xf>
    <xf numFmtId="0" fontId="3" fillId="0" borderId="17" xfId="0" applyFont="1" applyFill="1" applyBorder="1" applyAlignment="1">
      <alignment vertical="center" wrapText="1"/>
    </xf>
    <xf numFmtId="49" fontId="3" fillId="0" borderId="25" xfId="0" applyNumberFormat="1" applyFont="1" applyBorder="1" applyAlignment="1">
      <alignment horizontal="right" wrapText="1"/>
    </xf>
    <xf numFmtId="0" fontId="4" fillId="0" borderId="10" xfId="0" applyFont="1" applyBorder="1" applyAlignment="1">
      <alignment wrapText="1"/>
    </xf>
    <xf numFmtId="49" fontId="4" fillId="0" borderId="12" xfId="0" applyNumberFormat="1" applyFont="1" applyBorder="1" applyAlignment="1">
      <alignment horizontal="right"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49" fontId="3" fillId="0" borderId="12" xfId="0" applyNumberFormat="1" applyFont="1" applyBorder="1" applyAlignment="1">
      <alignment horizontal="right" wrapText="1"/>
    </xf>
    <xf numFmtId="0" fontId="3" fillId="0" borderId="10" xfId="42" applyFont="1" applyBorder="1" applyAlignment="1" applyProtection="1">
      <alignment wrapText="1"/>
      <protection/>
    </xf>
    <xf numFmtId="49" fontId="54" fillId="0" borderId="12" xfId="0" applyNumberFormat="1" applyFont="1" applyBorder="1" applyAlignment="1">
      <alignment horizontal="right"/>
    </xf>
    <xf numFmtId="0" fontId="4" fillId="0" borderId="10" xfId="0" applyFont="1" applyBorder="1" applyAlignment="1">
      <alignmen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0" xfId="0" applyFont="1" applyAlignment="1">
      <alignment horizontal="center"/>
    </xf>
    <xf numFmtId="0" fontId="3" fillId="0" borderId="0" xfId="0" applyFont="1" applyAlignment="1">
      <alignment horizontal="left"/>
    </xf>
    <xf numFmtId="0" fontId="14" fillId="24" borderId="17" xfId="0" applyFont="1" applyFill="1" applyBorder="1" applyAlignment="1">
      <alignment horizontal="center" vertical="center"/>
    </xf>
    <xf numFmtId="0" fontId="14" fillId="24" borderId="15" xfId="0" applyFont="1" applyFill="1" applyBorder="1" applyAlignment="1">
      <alignment horizontal="center" vertical="center"/>
    </xf>
    <xf numFmtId="0" fontId="14" fillId="4"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24" borderId="14" xfId="0" applyFont="1" applyFill="1" applyBorder="1" applyAlignment="1">
      <alignment horizontal="center" vertical="center"/>
    </xf>
    <xf numFmtId="0" fontId="11" fillId="24" borderId="17" xfId="0" applyFont="1" applyFill="1" applyBorder="1" applyAlignment="1">
      <alignment horizontal="center" vertical="center"/>
    </xf>
    <xf numFmtId="0" fontId="11" fillId="24" borderId="15" xfId="0" applyFont="1" applyFill="1" applyBorder="1" applyAlignment="1">
      <alignment horizontal="center" vertical="center"/>
    </xf>
    <xf numFmtId="0" fontId="8" fillId="0" borderId="10" xfId="0" applyFont="1" applyBorder="1" applyAlignment="1">
      <alignment horizontal="center" vertical="center" wrapText="1"/>
    </xf>
    <xf numFmtId="0" fontId="11" fillId="5" borderId="14"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5" xfId="0" applyFont="1" applyFill="1" applyBorder="1" applyAlignment="1">
      <alignment horizontal="center" vertical="center"/>
    </xf>
    <xf numFmtId="0" fontId="5"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0" fontId="3" fillId="0" borderId="0" xfId="0" applyFont="1" applyFill="1" applyAlignment="1">
      <alignment horizontal="center"/>
    </xf>
    <xf numFmtId="0" fontId="6" fillId="0" borderId="10" xfId="0" applyFont="1" applyFill="1" applyBorder="1" applyAlignment="1">
      <alignment horizontal="center" vertical="center" wrapText="1"/>
    </xf>
    <xf numFmtId="0" fontId="7" fillId="0" borderId="0" xfId="0" applyFont="1" applyAlignment="1">
      <alignment horizontal="center"/>
    </xf>
    <xf numFmtId="0" fontId="8" fillId="0"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14" fillId="24"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2" fontId="8" fillId="0" borderId="10" xfId="0" applyNumberFormat="1" applyFont="1" applyBorder="1" applyAlignment="1" quotePrefix="1">
      <alignment horizontal="left" vertical="center" wrapText="1"/>
    </xf>
    <xf numFmtId="0" fontId="6" fillId="4" borderId="10" xfId="0"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Alignment="1">
      <alignment horizontal="center"/>
    </xf>
    <xf numFmtId="0" fontId="6" fillId="24" borderId="10"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0" borderId="14"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1" fillId="3" borderId="10" xfId="0" applyFont="1" applyFill="1" applyBorder="1" applyAlignment="1">
      <alignment horizontal="center" vertical="center"/>
    </xf>
    <xf numFmtId="0" fontId="6" fillId="0" borderId="11" xfId="0" applyFont="1" applyBorder="1" applyAlignment="1" quotePrefix="1">
      <alignment horizontal="center" vertical="center" wrapText="1"/>
    </xf>
    <xf numFmtId="0" fontId="6" fillId="0" borderId="18" xfId="0" applyFont="1" applyBorder="1" applyAlignment="1" quotePrefix="1">
      <alignment horizontal="center" vertical="center" wrapText="1"/>
    </xf>
    <xf numFmtId="0" fontId="6" fillId="0" borderId="19" xfId="0" applyFont="1" applyBorder="1" applyAlignment="1" quotePrefix="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1" fillId="0" borderId="0" xfId="0" applyFont="1" applyAlignment="1">
      <alignment horizontal="left"/>
    </xf>
    <xf numFmtId="0" fontId="13" fillId="0" borderId="1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4" fillId="22" borderId="10" xfId="0" applyFont="1" applyFill="1" applyBorder="1" applyAlignment="1">
      <alignment horizontal="center" vertical="center"/>
    </xf>
    <xf numFmtId="0" fontId="14" fillId="22" borderId="14" xfId="0" applyFont="1" applyFill="1" applyBorder="1" applyAlignment="1">
      <alignment horizontal="center" vertical="center"/>
    </xf>
    <xf numFmtId="0" fontId="45" fillId="4" borderId="14" xfId="0" applyFont="1" applyFill="1" applyBorder="1" applyAlignment="1">
      <alignment horizontal="center" vertical="center" wrapText="1"/>
    </xf>
    <xf numFmtId="0" fontId="45" fillId="4" borderId="17" xfId="0" applyFont="1" applyFill="1" applyBorder="1" applyAlignment="1">
      <alignment horizontal="center" vertical="center" wrapText="1"/>
    </xf>
    <xf numFmtId="0" fontId="45" fillId="4" borderId="15" xfId="0" applyFont="1" applyFill="1" applyBorder="1" applyAlignment="1">
      <alignment horizontal="center" vertical="center" wrapText="1"/>
    </xf>
    <xf numFmtId="49" fontId="21" fillId="0" borderId="23"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21" fillId="22" borderId="15" xfId="0" applyFont="1" applyFill="1" applyBorder="1" applyAlignment="1">
      <alignment horizontal="center" vertical="center" wrapText="1"/>
    </xf>
    <xf numFmtId="0" fontId="21" fillId="22"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3" fillId="24" borderId="27"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4" fillId="5" borderId="10"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0" fillId="26" borderId="14" xfId="0" applyFont="1" applyFill="1" applyBorder="1" applyAlignment="1">
      <alignment horizontal="center" vertical="center" wrapText="1"/>
    </xf>
    <xf numFmtId="0" fontId="20" fillId="26" borderId="17" xfId="0" applyFont="1" applyFill="1" applyBorder="1" applyAlignment="1">
      <alignment horizontal="center" vertical="center" wrapText="1"/>
    </xf>
    <xf numFmtId="0" fontId="20" fillId="26"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7" fillId="25" borderId="11" xfId="0" applyFont="1" applyFill="1" applyBorder="1" applyAlignment="1">
      <alignment horizontal="center" vertical="center" wrapText="1"/>
    </xf>
    <xf numFmtId="0" fontId="7" fillId="25"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0" fillId="5"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7" xfId="0" applyBorder="1" applyAlignment="1">
      <alignment/>
    </xf>
    <xf numFmtId="0" fontId="0" fillId="0" borderId="15" xfId="0"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0" borderId="0" xfId="0" applyFont="1" applyAlignment="1">
      <alignment horizontal="center" vertical="center" wrapText="1"/>
    </xf>
    <xf numFmtId="49" fontId="20" fillId="0" borderId="0" xfId="0" applyNumberFormat="1" applyFont="1" applyAlignment="1">
      <alignment horizontal="center"/>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0" xfId="0" applyFont="1" applyFill="1" applyAlignment="1">
      <alignment horizontal="center"/>
    </xf>
    <xf numFmtId="0" fontId="6" fillId="0" borderId="0" xfId="0" applyFont="1" applyFill="1" applyAlignment="1">
      <alignment/>
    </xf>
    <xf numFmtId="0" fontId="24" fillId="0" borderId="0" xfId="0" applyFont="1" applyFill="1" applyAlignment="1">
      <alignment horizontal="center"/>
    </xf>
    <xf numFmtId="0" fontId="14" fillId="0" borderId="10" xfId="0" applyFont="1" applyFill="1" applyBorder="1" applyAlignment="1">
      <alignment horizontal="center"/>
    </xf>
    <xf numFmtId="0" fontId="1" fillId="0" borderId="3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0" xfId="0" applyFont="1" applyFill="1" applyBorder="1" applyAlignment="1">
      <alignment horizontal="center" vertical="center"/>
    </xf>
    <xf numFmtId="0" fontId="25" fillId="0" borderId="19"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10" xfId="0" applyFont="1" applyFill="1" applyBorder="1" applyAlignment="1">
      <alignment horizontal="center"/>
    </xf>
    <xf numFmtId="0" fontId="1" fillId="0" borderId="10" xfId="0" applyFont="1" applyFill="1" applyBorder="1" applyAlignment="1">
      <alignment horizontal="center" vertical="center" wrapText="1"/>
    </xf>
    <xf numFmtId="0" fontId="6" fillId="0" borderId="0" xfId="0" applyFont="1" applyFill="1" applyBorder="1" applyAlignment="1">
      <alignment/>
    </xf>
    <xf numFmtId="0" fontId="21" fillId="0" borderId="0" xfId="0" applyFont="1" applyFill="1" applyAlignment="1">
      <alignment horizontal="left"/>
    </xf>
    <xf numFmtId="0" fontId="3" fillId="0" borderId="0" xfId="0" applyFont="1" applyFill="1" applyAlignment="1">
      <alignment horizontal="left" wrapText="1"/>
    </xf>
    <xf numFmtId="0" fontId="25" fillId="0" borderId="2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4" fillId="0" borderId="0" xfId="0"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1057;&#1077;&#1089;&#1089;&#1080;&#1080;\Richen\2017\&#1073;&#1077;&#1088;&#1077;&#1079;&#1077;&#1085;&#1100;\&#1047;&#1084;&#1110;&#1085;&#1080;_2017\15.03.2017\&#1076;&#1086;&#1076;&#1072;&#1090;&#1086;&#1082;_2,3&#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BICH\Obmen\&#1057;&#1077;&#1089;&#1089;&#1080;&#1080;\Richen\2017\&#1073;&#1077;&#1088;&#1077;&#1079;&#1077;&#1085;&#1100;\&#1047;&#1084;&#1110;&#1085;&#1080;_2017\&#1076;&#1086;&#1076;&#1072;&#1090;&#1086;&#1082;_2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2"/>
      <sheetName val="додаток 3"/>
    </sheetNames>
    <sheetDataSet>
      <sheetData sheetId="0">
        <row r="87">
          <cell r="AC87">
            <v>252245610</v>
          </cell>
          <cell r="AD87">
            <v>251745610</v>
          </cell>
          <cell r="AE87">
            <v>106340235</v>
          </cell>
          <cell r="AF87">
            <v>11264949</v>
          </cell>
          <cell r="AG87">
            <v>0</v>
          </cell>
          <cell r="AH87">
            <v>9653963.69</v>
          </cell>
          <cell r="AI87">
            <v>1995077.63</v>
          </cell>
          <cell r="AJ87">
            <v>297926</v>
          </cell>
          <cell r="AK87">
            <v>211334.1</v>
          </cell>
          <cell r="AL87">
            <v>7658886.0600000005</v>
          </cell>
          <cell r="AM87">
            <v>7601198.0600000005</v>
          </cell>
          <cell r="AN87">
            <v>261899573.69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аток 2"/>
      <sheetName val="додаток 3"/>
    </sheetNames>
    <sheetDataSet>
      <sheetData sheetId="0">
        <row r="82">
          <cell r="AE82">
            <v>0</v>
          </cell>
          <cell r="AF82">
            <v>0</v>
          </cell>
          <cell r="AH82">
            <v>0</v>
          </cell>
          <cell r="AI82">
            <v>0</v>
          </cell>
          <cell r="AJ82">
            <v>0</v>
          </cell>
          <cell r="AK82">
            <v>0</v>
          </cell>
          <cell r="AL82">
            <v>0</v>
          </cell>
          <cell r="AM8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N67"/>
  <sheetViews>
    <sheetView zoomScale="75" zoomScaleNormal="75" zoomScalePageLayoutView="0" workbookViewId="0" topLeftCell="A1">
      <pane xSplit="2" ySplit="16" topLeftCell="AI17" activePane="bottomRight" state="frozen"/>
      <selection pane="topLeft" activeCell="A1" sqref="A1"/>
      <selection pane="topRight" activeCell="C1" sqref="C1"/>
      <selection pane="bottomLeft" activeCell="A12" sqref="A12"/>
      <selection pane="bottomRight" activeCell="AQ10" sqref="AQ10"/>
    </sheetView>
  </sheetViews>
  <sheetFormatPr defaultColWidth="9.00390625" defaultRowHeight="12.75"/>
  <cols>
    <col min="1" max="1" width="11.125" style="0" customWidth="1"/>
    <col min="2" max="2" width="48.375" style="0" customWidth="1"/>
    <col min="3" max="3" width="14.125" style="0" hidden="1" customWidth="1"/>
    <col min="4" max="4" width="13.875" style="0" hidden="1" customWidth="1"/>
    <col min="5" max="5" width="14.125" style="0" hidden="1" customWidth="1"/>
    <col min="6" max="6" width="14.625" style="0" hidden="1" customWidth="1"/>
    <col min="7" max="7" width="14.375" style="0" hidden="1" customWidth="1"/>
    <col min="8" max="8" width="13.875" style="0" hidden="1" customWidth="1"/>
    <col min="9" max="9" width="11.25390625" style="0" hidden="1" customWidth="1"/>
    <col min="10" max="10" width="11.875" style="0" hidden="1" customWidth="1"/>
    <col min="11" max="12" width="13.125" style="0" hidden="1" customWidth="1"/>
    <col min="13" max="13" width="12.00390625" style="0" hidden="1" customWidth="1"/>
    <col min="14" max="14" width="12.375" style="0" hidden="1" customWidth="1"/>
    <col min="15" max="15" width="12.00390625" style="0" hidden="1" customWidth="1"/>
    <col min="16" max="17" width="11.375" style="0" hidden="1" customWidth="1"/>
    <col min="18" max="18" width="13.625" style="0" hidden="1" customWidth="1"/>
    <col min="19" max="19" width="14.125" style="0" hidden="1" customWidth="1"/>
    <col min="20" max="20" width="13.375" style="0" hidden="1" customWidth="1"/>
    <col min="21" max="21" width="12.375" style="0" hidden="1" customWidth="1"/>
    <col min="22" max="23" width="11.625" style="0" hidden="1" customWidth="1"/>
    <col min="24" max="24" width="12.75390625" style="0" hidden="1" customWidth="1"/>
    <col min="25" max="25" width="14.125" style="0" hidden="1" customWidth="1"/>
    <col min="26" max="26" width="15.125" style="0" hidden="1" customWidth="1"/>
    <col min="27" max="27" width="15.375" style="0" hidden="1" customWidth="1"/>
    <col min="28" max="28" width="15.25390625" style="0" hidden="1" customWidth="1"/>
    <col min="29" max="29" width="14.625" style="0" hidden="1" customWidth="1"/>
    <col min="30" max="30" width="15.25390625" style="0" hidden="1" customWidth="1"/>
    <col min="31" max="31" width="14.375" style="0" hidden="1" customWidth="1"/>
    <col min="32" max="32" width="14.00390625" style="0" hidden="1" customWidth="1"/>
    <col min="33" max="33" width="13.00390625" style="0" hidden="1" customWidth="1"/>
    <col min="34" max="34" width="14.00390625" style="0" hidden="1" customWidth="1"/>
    <col min="35" max="35" width="16.75390625" style="12" customWidth="1"/>
    <col min="36" max="36" width="15.625" style="0" customWidth="1"/>
    <col min="37" max="37" width="15.25390625" style="0" customWidth="1"/>
    <col min="38" max="38" width="15.00390625" style="0" customWidth="1"/>
  </cols>
  <sheetData>
    <row r="1" spans="4:38" ht="15.75">
      <c r="D1" s="461" t="s">
        <v>0</v>
      </c>
      <c r="E1" s="461"/>
      <c r="F1" s="461"/>
      <c r="AJ1" s="69"/>
      <c r="AK1" s="248" t="s">
        <v>397</v>
      </c>
      <c r="AL1" s="248"/>
    </row>
    <row r="2" spans="4:39" ht="15.75">
      <c r="D2" t="s">
        <v>1</v>
      </c>
      <c r="AJ2" s="457" t="s">
        <v>209</v>
      </c>
      <c r="AK2" s="457"/>
      <c r="AL2" s="457"/>
      <c r="AM2" s="287"/>
    </row>
    <row r="3" spans="4:38" ht="15.75">
      <c r="D3" t="s">
        <v>2</v>
      </c>
      <c r="AJ3" s="457" t="s">
        <v>398</v>
      </c>
      <c r="AK3" s="457"/>
      <c r="AL3" s="457"/>
    </row>
    <row r="4" spans="36:38" ht="15.75">
      <c r="AJ4" s="219"/>
      <c r="AK4" s="219"/>
      <c r="AL4" s="219"/>
    </row>
    <row r="5" spans="36:38" ht="15.75">
      <c r="AJ5" s="458" t="s">
        <v>397</v>
      </c>
      <c r="AK5" s="458"/>
      <c r="AL5" s="458"/>
    </row>
    <row r="6" spans="36:38" ht="15.75">
      <c r="AJ6" s="457" t="s">
        <v>209</v>
      </c>
      <c r="AK6" s="457"/>
      <c r="AL6" s="457"/>
    </row>
    <row r="7" spans="36:38" ht="15.75">
      <c r="AJ7" s="457" t="s">
        <v>2</v>
      </c>
      <c r="AK7" s="457"/>
      <c r="AL7" s="457"/>
    </row>
    <row r="8" spans="36:38" ht="15.75">
      <c r="AJ8" s="457" t="s">
        <v>210</v>
      </c>
      <c r="AK8" s="457"/>
      <c r="AL8" s="457"/>
    </row>
    <row r="9" spans="36:38" ht="15.75">
      <c r="AJ9" s="219"/>
      <c r="AK9" s="219"/>
      <c r="AL9" s="219"/>
    </row>
    <row r="10" spans="1:38" ht="15.75">
      <c r="A10" s="458" t="s">
        <v>3</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row>
    <row r="11" spans="1:38" ht="12.75">
      <c r="A11" s="1"/>
      <c r="B11" s="2"/>
      <c r="C11" s="2"/>
      <c r="D11" s="2"/>
      <c r="E11" s="2"/>
      <c r="F11" s="2"/>
      <c r="AL11" s="3" t="s">
        <v>4</v>
      </c>
    </row>
    <row r="12" spans="1:38" ht="12.75">
      <c r="A12" s="459" t="s">
        <v>5</v>
      </c>
      <c r="B12" s="459" t="s">
        <v>6</v>
      </c>
      <c r="C12" s="462" t="s">
        <v>7</v>
      </c>
      <c r="D12" s="459" t="s">
        <v>8</v>
      </c>
      <c r="E12" s="459" t="s">
        <v>9</v>
      </c>
      <c r="F12" s="459"/>
      <c r="G12" s="464" t="s">
        <v>7</v>
      </c>
      <c r="H12" s="456" t="s">
        <v>8</v>
      </c>
      <c r="I12" s="456" t="s">
        <v>9</v>
      </c>
      <c r="J12" s="456"/>
      <c r="K12" s="463" t="s">
        <v>7</v>
      </c>
      <c r="L12" s="460" t="s">
        <v>8</v>
      </c>
      <c r="M12" s="460" t="s">
        <v>9</v>
      </c>
      <c r="N12" s="460"/>
      <c r="O12" s="456" t="s">
        <v>7</v>
      </c>
      <c r="P12" s="456" t="s">
        <v>8</v>
      </c>
      <c r="Q12" s="456" t="s">
        <v>9</v>
      </c>
      <c r="R12" s="456"/>
      <c r="S12" s="463" t="s">
        <v>7</v>
      </c>
      <c r="T12" s="460" t="s">
        <v>8</v>
      </c>
      <c r="U12" s="460" t="s">
        <v>9</v>
      </c>
      <c r="V12" s="460"/>
      <c r="W12" s="456" t="s">
        <v>7</v>
      </c>
      <c r="X12" s="456" t="s">
        <v>8</v>
      </c>
      <c r="Y12" s="456" t="s">
        <v>9</v>
      </c>
      <c r="Z12" s="456"/>
      <c r="AA12" s="463" t="s">
        <v>7</v>
      </c>
      <c r="AB12" s="460" t="s">
        <v>8</v>
      </c>
      <c r="AC12" s="460" t="s">
        <v>9</v>
      </c>
      <c r="AD12" s="460"/>
      <c r="AE12" s="456" t="s">
        <v>7</v>
      </c>
      <c r="AF12" s="456" t="s">
        <v>8</v>
      </c>
      <c r="AG12" s="456" t="s">
        <v>9</v>
      </c>
      <c r="AH12" s="456"/>
      <c r="AI12" s="453" t="s">
        <v>7</v>
      </c>
      <c r="AJ12" s="460" t="s">
        <v>8</v>
      </c>
      <c r="AK12" s="460" t="s">
        <v>9</v>
      </c>
      <c r="AL12" s="460"/>
    </row>
    <row r="13" spans="1:38" ht="12.75">
      <c r="A13" s="459"/>
      <c r="B13" s="459"/>
      <c r="C13" s="459"/>
      <c r="D13" s="459"/>
      <c r="E13" s="459" t="s">
        <v>7</v>
      </c>
      <c r="F13" s="459" t="s">
        <v>10</v>
      </c>
      <c r="G13" s="464"/>
      <c r="H13" s="456"/>
      <c r="I13" s="456" t="s">
        <v>7</v>
      </c>
      <c r="J13" s="456" t="s">
        <v>10</v>
      </c>
      <c r="K13" s="460"/>
      <c r="L13" s="460"/>
      <c r="M13" s="459" t="s">
        <v>7</v>
      </c>
      <c r="N13" s="459" t="s">
        <v>10</v>
      </c>
      <c r="O13" s="456"/>
      <c r="P13" s="456"/>
      <c r="Q13" s="456" t="s">
        <v>7</v>
      </c>
      <c r="R13" s="456" t="s">
        <v>10</v>
      </c>
      <c r="S13" s="460"/>
      <c r="T13" s="460"/>
      <c r="U13" s="459" t="s">
        <v>7</v>
      </c>
      <c r="V13" s="459" t="s">
        <v>10</v>
      </c>
      <c r="W13" s="456"/>
      <c r="X13" s="456"/>
      <c r="Y13" s="456" t="s">
        <v>7</v>
      </c>
      <c r="Z13" s="456" t="s">
        <v>10</v>
      </c>
      <c r="AA13" s="460"/>
      <c r="AB13" s="460"/>
      <c r="AC13" s="459" t="s">
        <v>7</v>
      </c>
      <c r="AD13" s="459" t="s">
        <v>10</v>
      </c>
      <c r="AE13" s="456"/>
      <c r="AF13" s="456"/>
      <c r="AG13" s="456" t="s">
        <v>7</v>
      </c>
      <c r="AH13" s="456" t="s">
        <v>10</v>
      </c>
      <c r="AI13" s="453"/>
      <c r="AJ13" s="460"/>
      <c r="AK13" s="459" t="s">
        <v>7</v>
      </c>
      <c r="AL13" s="459" t="s">
        <v>10</v>
      </c>
    </row>
    <row r="14" spans="1:38" ht="12.75">
      <c r="A14" s="459"/>
      <c r="B14" s="459"/>
      <c r="C14" s="459"/>
      <c r="D14" s="459"/>
      <c r="E14" s="459"/>
      <c r="F14" s="459"/>
      <c r="G14" s="464"/>
      <c r="H14" s="456"/>
      <c r="I14" s="456"/>
      <c r="J14" s="456"/>
      <c r="K14" s="460"/>
      <c r="L14" s="460"/>
      <c r="M14" s="459"/>
      <c r="N14" s="459"/>
      <c r="O14" s="456"/>
      <c r="P14" s="456"/>
      <c r="Q14" s="456"/>
      <c r="R14" s="456"/>
      <c r="S14" s="460"/>
      <c r="T14" s="460"/>
      <c r="U14" s="459"/>
      <c r="V14" s="459"/>
      <c r="W14" s="456"/>
      <c r="X14" s="456"/>
      <c r="Y14" s="456"/>
      <c r="Z14" s="456"/>
      <c r="AA14" s="460"/>
      <c r="AB14" s="460"/>
      <c r="AC14" s="459"/>
      <c r="AD14" s="459"/>
      <c r="AE14" s="456"/>
      <c r="AF14" s="456"/>
      <c r="AG14" s="456"/>
      <c r="AH14" s="456"/>
      <c r="AI14" s="453"/>
      <c r="AJ14" s="460"/>
      <c r="AK14" s="459"/>
      <c r="AL14" s="459"/>
    </row>
    <row r="15" spans="1:38" ht="12.75">
      <c r="A15" s="7">
        <v>1</v>
      </c>
      <c r="B15" s="7">
        <v>2</v>
      </c>
      <c r="C15" s="6">
        <v>3</v>
      </c>
      <c r="D15" s="7">
        <v>4</v>
      </c>
      <c r="E15" s="7">
        <v>5</v>
      </c>
      <c r="F15" s="7">
        <v>6</v>
      </c>
      <c r="G15" s="34">
        <v>7</v>
      </c>
      <c r="H15" s="31">
        <v>8</v>
      </c>
      <c r="I15" s="31">
        <v>9</v>
      </c>
      <c r="J15" s="31">
        <v>10</v>
      </c>
      <c r="K15" s="6">
        <v>11</v>
      </c>
      <c r="L15" s="7">
        <v>12</v>
      </c>
      <c r="M15" s="7">
        <v>13</v>
      </c>
      <c r="N15" s="7">
        <v>14</v>
      </c>
      <c r="O15" s="31">
        <v>7</v>
      </c>
      <c r="P15" s="31">
        <v>8</v>
      </c>
      <c r="Q15" s="31">
        <v>9</v>
      </c>
      <c r="R15" s="31">
        <v>10</v>
      </c>
      <c r="S15" s="6">
        <v>11</v>
      </c>
      <c r="T15" s="7">
        <v>12</v>
      </c>
      <c r="U15" s="7">
        <v>13</v>
      </c>
      <c r="V15" s="7">
        <v>14</v>
      </c>
      <c r="W15" s="31">
        <v>7</v>
      </c>
      <c r="X15" s="31">
        <v>8</v>
      </c>
      <c r="Y15" s="31">
        <v>9</v>
      </c>
      <c r="Z15" s="31">
        <v>10</v>
      </c>
      <c r="AA15" s="6">
        <v>11</v>
      </c>
      <c r="AB15" s="7">
        <v>12</v>
      </c>
      <c r="AC15" s="7">
        <v>13</v>
      </c>
      <c r="AD15" s="7">
        <v>14</v>
      </c>
      <c r="AE15" s="31">
        <v>7</v>
      </c>
      <c r="AF15" s="31">
        <v>8</v>
      </c>
      <c r="AG15" s="31">
        <v>9</v>
      </c>
      <c r="AH15" s="31">
        <v>10</v>
      </c>
      <c r="AI15" s="14">
        <v>11</v>
      </c>
      <c r="AJ15" s="7">
        <v>12</v>
      </c>
      <c r="AK15" s="7">
        <v>13</v>
      </c>
      <c r="AL15" s="7">
        <v>14</v>
      </c>
    </row>
    <row r="16" spans="1:40" s="4" customFormat="1" ht="12.75">
      <c r="A16" s="288">
        <v>10000000</v>
      </c>
      <c r="B16" s="289" t="s">
        <v>11</v>
      </c>
      <c r="C16" s="290">
        <f aca="true" t="shared" si="0" ref="C16:C64">D16+E16</f>
        <v>48333587</v>
      </c>
      <c r="D16" s="291">
        <v>48333587</v>
      </c>
      <c r="E16" s="291">
        <v>0</v>
      </c>
      <c r="F16" s="291">
        <v>0</v>
      </c>
      <c r="G16" s="292">
        <f aca="true" t="shared" si="1" ref="G16:N16">G17</f>
        <v>0</v>
      </c>
      <c r="H16" s="292">
        <f t="shared" si="1"/>
        <v>0</v>
      </c>
      <c r="I16" s="292">
        <f t="shared" si="1"/>
        <v>0</v>
      </c>
      <c r="J16" s="292">
        <f t="shared" si="1"/>
        <v>0</v>
      </c>
      <c r="K16" s="290">
        <f t="shared" si="1"/>
        <v>48333587</v>
      </c>
      <c r="L16" s="293">
        <f t="shared" si="1"/>
        <v>48333587</v>
      </c>
      <c r="M16" s="293">
        <f t="shared" si="1"/>
        <v>0</v>
      </c>
      <c r="N16" s="293">
        <f t="shared" si="1"/>
        <v>0</v>
      </c>
      <c r="O16" s="294">
        <f aca="true" t="shared" si="2" ref="O16:O61">P16+Q16</f>
        <v>0</v>
      </c>
      <c r="P16" s="294">
        <f>P17</f>
        <v>0</v>
      </c>
      <c r="Q16" s="294">
        <f>Q17</f>
        <v>0</v>
      </c>
      <c r="R16" s="294">
        <f>R17</f>
        <v>0</v>
      </c>
      <c r="S16" s="290">
        <f>T16+U16</f>
        <v>48333587</v>
      </c>
      <c r="T16" s="293">
        <f>T17</f>
        <v>48333587</v>
      </c>
      <c r="U16" s="293">
        <f>U17</f>
        <v>0</v>
      </c>
      <c r="V16" s="293">
        <f>V17</f>
        <v>0</v>
      </c>
      <c r="W16" s="294">
        <f>X16+Y16</f>
        <v>0</v>
      </c>
      <c r="X16" s="294">
        <f>X17</f>
        <v>0</v>
      </c>
      <c r="Y16" s="294">
        <f>Y17</f>
        <v>0</v>
      </c>
      <c r="Z16" s="294">
        <f>Z17</f>
        <v>0</v>
      </c>
      <c r="AA16" s="290">
        <f>AB16+AC16</f>
        <v>48333587</v>
      </c>
      <c r="AB16" s="293">
        <f>AB17</f>
        <v>48333587</v>
      </c>
      <c r="AC16" s="293">
        <f>AC17</f>
        <v>0</v>
      </c>
      <c r="AD16" s="293">
        <f>AD17</f>
        <v>0</v>
      </c>
      <c r="AE16" s="294">
        <f>AF16+AG16</f>
        <v>0</v>
      </c>
      <c r="AF16" s="294">
        <f>AF17</f>
        <v>0</v>
      </c>
      <c r="AG16" s="294">
        <f>AG17</f>
        <v>0</v>
      </c>
      <c r="AH16" s="294">
        <f>AH17</f>
        <v>0</v>
      </c>
      <c r="AI16" s="293">
        <f>AJ16+AK16</f>
        <v>48333587</v>
      </c>
      <c r="AJ16" s="293">
        <f>AJ17</f>
        <v>48333587</v>
      </c>
      <c r="AK16" s="293">
        <f>AK17</f>
        <v>0</v>
      </c>
      <c r="AL16" s="293">
        <f>AL17</f>
        <v>0</v>
      </c>
      <c r="AN16" s="220"/>
    </row>
    <row r="17" spans="1:40" s="4" customFormat="1" ht="28.5" customHeight="1">
      <c r="A17" s="288">
        <v>11000000</v>
      </c>
      <c r="B17" s="289" t="s">
        <v>12</v>
      </c>
      <c r="C17" s="290">
        <f t="shared" si="0"/>
        <v>48333587</v>
      </c>
      <c r="D17" s="291">
        <v>48333587</v>
      </c>
      <c r="E17" s="291">
        <v>0</v>
      </c>
      <c r="F17" s="291">
        <v>0</v>
      </c>
      <c r="G17" s="292">
        <f>G18+G24</f>
        <v>0</v>
      </c>
      <c r="H17" s="292">
        <f aca="true" t="shared" si="3" ref="H17:N17">H18+H24</f>
        <v>0</v>
      </c>
      <c r="I17" s="292">
        <f t="shared" si="3"/>
        <v>0</v>
      </c>
      <c r="J17" s="292">
        <f t="shared" si="3"/>
        <v>0</v>
      </c>
      <c r="K17" s="290">
        <f t="shared" si="3"/>
        <v>48333587</v>
      </c>
      <c r="L17" s="293">
        <f>L18+L24</f>
        <v>48333587</v>
      </c>
      <c r="M17" s="293">
        <f t="shared" si="3"/>
        <v>0</v>
      </c>
      <c r="N17" s="293">
        <f t="shared" si="3"/>
        <v>0</v>
      </c>
      <c r="O17" s="294">
        <f t="shared" si="2"/>
        <v>0</v>
      </c>
      <c r="P17" s="294">
        <f>P18+P24</f>
        <v>0</v>
      </c>
      <c r="Q17" s="294">
        <f>Q18+Q24</f>
        <v>0</v>
      </c>
      <c r="R17" s="294">
        <f>R18+R24</f>
        <v>0</v>
      </c>
      <c r="S17" s="290">
        <f aca="true" t="shared" si="4" ref="S17:S64">T17+U17</f>
        <v>48333587</v>
      </c>
      <c r="T17" s="293">
        <f>T18+T24</f>
        <v>48333587</v>
      </c>
      <c r="U17" s="293">
        <f>U18+U24</f>
        <v>0</v>
      </c>
      <c r="V17" s="293">
        <f>V18+V24</f>
        <v>0</v>
      </c>
      <c r="W17" s="294">
        <f>X17+Y17</f>
        <v>0</v>
      </c>
      <c r="X17" s="294">
        <f>X18+X24</f>
        <v>0</v>
      </c>
      <c r="Y17" s="294">
        <f>Y18+Y24</f>
        <v>0</v>
      </c>
      <c r="Z17" s="294">
        <f>Z18+Z24</f>
        <v>0</v>
      </c>
      <c r="AA17" s="290">
        <f aca="true" t="shared" si="5" ref="AA17:AA42">AB17+AC17</f>
        <v>48333587</v>
      </c>
      <c r="AB17" s="293">
        <f>AB18+AB24</f>
        <v>48333587</v>
      </c>
      <c r="AC17" s="293">
        <f>AC18+AC24</f>
        <v>0</v>
      </c>
      <c r="AD17" s="293">
        <f>AD18+AD24</f>
        <v>0</v>
      </c>
      <c r="AE17" s="294">
        <f>AF17+AG17</f>
        <v>0</v>
      </c>
      <c r="AF17" s="294">
        <f>AF18+AF24</f>
        <v>0</v>
      </c>
      <c r="AG17" s="294">
        <f>AG18+AG24</f>
        <v>0</v>
      </c>
      <c r="AH17" s="294">
        <f>AH18+AH24</f>
        <v>0</v>
      </c>
      <c r="AI17" s="293">
        <f aca="true" t="shared" si="6" ref="AI17:AI42">AJ17+AK17</f>
        <v>48333587</v>
      </c>
      <c r="AJ17" s="293">
        <f>AJ18+AJ24</f>
        <v>48333587</v>
      </c>
      <c r="AK17" s="293">
        <f>AK18+AK24</f>
        <v>0</v>
      </c>
      <c r="AL17" s="293">
        <f>AL18+AL24</f>
        <v>0</v>
      </c>
      <c r="AN17"/>
    </row>
    <row r="18" spans="1:40" s="4" customFormat="1" ht="21.75" customHeight="1">
      <c r="A18" s="288">
        <v>11010000</v>
      </c>
      <c r="B18" s="289" t="s">
        <v>13</v>
      </c>
      <c r="C18" s="290">
        <f t="shared" si="0"/>
        <v>48325587</v>
      </c>
      <c r="D18" s="291">
        <v>48325587</v>
      </c>
      <c r="E18" s="291">
        <v>0</v>
      </c>
      <c r="F18" s="291">
        <v>0</v>
      </c>
      <c r="G18" s="292">
        <f aca="true" t="shared" si="7" ref="G18:N18">SUM(G19:G23)</f>
        <v>0</v>
      </c>
      <c r="H18" s="292">
        <f t="shared" si="7"/>
        <v>0</v>
      </c>
      <c r="I18" s="292">
        <f t="shared" si="7"/>
        <v>0</v>
      </c>
      <c r="J18" s="292">
        <f t="shared" si="7"/>
        <v>0</v>
      </c>
      <c r="K18" s="290">
        <f t="shared" si="7"/>
        <v>48325587</v>
      </c>
      <c r="L18" s="293">
        <f t="shared" si="7"/>
        <v>48325587</v>
      </c>
      <c r="M18" s="293">
        <f t="shared" si="7"/>
        <v>0</v>
      </c>
      <c r="N18" s="293">
        <f t="shared" si="7"/>
        <v>0</v>
      </c>
      <c r="O18" s="294">
        <f t="shared" si="2"/>
        <v>0</v>
      </c>
      <c r="P18" s="294">
        <f>SUM(P19:P23)</f>
        <v>0</v>
      </c>
      <c r="Q18" s="294">
        <f>SUM(Q19:Q23)</f>
        <v>0</v>
      </c>
      <c r="R18" s="294">
        <f>SUM(R19:R23)</f>
        <v>0</v>
      </c>
      <c r="S18" s="290">
        <f t="shared" si="4"/>
        <v>48325587</v>
      </c>
      <c r="T18" s="293">
        <f>SUM(T19:T23)</f>
        <v>48325587</v>
      </c>
      <c r="U18" s="293">
        <f>SUM(U19:U23)</f>
        <v>0</v>
      </c>
      <c r="V18" s="293">
        <f>SUM(V19:V23)</f>
        <v>0</v>
      </c>
      <c r="W18" s="294">
        <f>X18+Y18</f>
        <v>0</v>
      </c>
      <c r="X18" s="294">
        <f>SUM(X19:X23)</f>
        <v>0</v>
      </c>
      <c r="Y18" s="294">
        <f>SUM(Y19:Y23)</f>
        <v>0</v>
      </c>
      <c r="Z18" s="294">
        <f>SUM(Z19:Z23)</f>
        <v>0</v>
      </c>
      <c r="AA18" s="290">
        <f t="shared" si="5"/>
        <v>48325587</v>
      </c>
      <c r="AB18" s="293">
        <f>SUM(AB19:AB23)</f>
        <v>48325587</v>
      </c>
      <c r="AC18" s="293">
        <f>SUM(AC19:AC23)</f>
        <v>0</v>
      </c>
      <c r="AD18" s="293">
        <f>SUM(AD19:AD23)</f>
        <v>0</v>
      </c>
      <c r="AE18" s="294">
        <f>AF18+AG18</f>
        <v>0</v>
      </c>
      <c r="AF18" s="294">
        <f>SUM(AF19:AF23)</f>
        <v>0</v>
      </c>
      <c r="AG18" s="294">
        <f>SUM(AG19:AG23)</f>
        <v>0</v>
      </c>
      <c r="AH18" s="294">
        <f>SUM(AH19:AH23)</f>
        <v>0</v>
      </c>
      <c r="AI18" s="293">
        <f t="shared" si="6"/>
        <v>48325587</v>
      </c>
      <c r="AJ18" s="293">
        <f>SUM(AJ19:AJ23)</f>
        <v>48325587</v>
      </c>
      <c r="AK18" s="293">
        <f>SUM(AK19:AK23)</f>
        <v>0</v>
      </c>
      <c r="AL18" s="293">
        <f>SUM(AL19:AL23)</f>
        <v>0</v>
      </c>
      <c r="AN18"/>
    </row>
    <row r="19" spans="1:38" ht="40.5" customHeight="1">
      <c r="A19" s="295">
        <v>11010100</v>
      </c>
      <c r="B19" s="296" t="s">
        <v>14</v>
      </c>
      <c r="C19" s="297">
        <f t="shared" si="0"/>
        <v>42282978</v>
      </c>
      <c r="D19" s="298">
        <v>42282978</v>
      </c>
      <c r="E19" s="298">
        <v>0</v>
      </c>
      <c r="F19" s="298">
        <v>0</v>
      </c>
      <c r="G19" s="292">
        <f>H19+I19</f>
        <v>0</v>
      </c>
      <c r="H19" s="299"/>
      <c r="I19" s="299"/>
      <c r="J19" s="299"/>
      <c r="K19" s="297">
        <f>L19+M19</f>
        <v>42282978</v>
      </c>
      <c r="L19" s="298">
        <f>D19+H19</f>
        <v>42282978</v>
      </c>
      <c r="M19" s="298">
        <f>E19+I19</f>
        <v>0</v>
      </c>
      <c r="N19" s="298">
        <f>F19+J19</f>
        <v>0</v>
      </c>
      <c r="O19" s="294">
        <f>P19+Q19</f>
        <v>0</v>
      </c>
      <c r="P19" s="300"/>
      <c r="Q19" s="300"/>
      <c r="R19" s="300"/>
      <c r="S19" s="290">
        <f t="shared" si="4"/>
        <v>42282978</v>
      </c>
      <c r="T19" s="298">
        <f aca="true" t="shared" si="8" ref="T19:V23">L19+P19</f>
        <v>42282978</v>
      </c>
      <c r="U19" s="298">
        <f t="shared" si="8"/>
        <v>0</v>
      </c>
      <c r="V19" s="298">
        <f t="shared" si="8"/>
        <v>0</v>
      </c>
      <c r="W19" s="294">
        <f>X19+Y19</f>
        <v>0</v>
      </c>
      <c r="X19" s="300"/>
      <c r="Y19" s="300"/>
      <c r="Z19" s="300"/>
      <c r="AA19" s="290">
        <f t="shared" si="5"/>
        <v>42282978</v>
      </c>
      <c r="AB19" s="298">
        <f aca="true" t="shared" si="9" ref="AB19:AD23">T19+X19</f>
        <v>42282978</v>
      </c>
      <c r="AC19" s="298">
        <f t="shared" si="9"/>
        <v>0</v>
      </c>
      <c r="AD19" s="298">
        <f t="shared" si="9"/>
        <v>0</v>
      </c>
      <c r="AE19" s="294">
        <f>AF19+AG19</f>
        <v>0</v>
      </c>
      <c r="AF19" s="300"/>
      <c r="AG19" s="300"/>
      <c r="AH19" s="300"/>
      <c r="AI19" s="293">
        <f t="shared" si="6"/>
        <v>42282978</v>
      </c>
      <c r="AJ19" s="298">
        <f aca="true" t="shared" si="10" ref="AJ19:AL23">AB19+AF19</f>
        <v>42282978</v>
      </c>
      <c r="AK19" s="298">
        <f t="shared" si="10"/>
        <v>0</v>
      </c>
      <c r="AL19" s="298">
        <f t="shared" si="10"/>
        <v>0</v>
      </c>
    </row>
    <row r="20" spans="1:38" ht="66.75" customHeight="1">
      <c r="A20" s="295">
        <v>11010200</v>
      </c>
      <c r="B20" s="296" t="s">
        <v>15</v>
      </c>
      <c r="C20" s="297">
        <f t="shared" si="0"/>
        <v>2135300</v>
      </c>
      <c r="D20" s="298">
        <v>2135300</v>
      </c>
      <c r="E20" s="298">
        <v>0</v>
      </c>
      <c r="F20" s="298">
        <v>0</v>
      </c>
      <c r="G20" s="292">
        <f aca="true" t="shared" si="11" ref="G20:G64">H20+I20</f>
        <v>0</v>
      </c>
      <c r="H20" s="299"/>
      <c r="I20" s="299"/>
      <c r="J20" s="299"/>
      <c r="K20" s="297">
        <f aca="true" t="shared" si="12" ref="K20:K64">L20+M20</f>
        <v>2135300</v>
      </c>
      <c r="L20" s="298">
        <f aca="true" t="shared" si="13" ref="L20:N25">D20+H20</f>
        <v>2135300</v>
      </c>
      <c r="M20" s="298">
        <f t="shared" si="13"/>
        <v>0</v>
      </c>
      <c r="N20" s="298">
        <f t="shared" si="13"/>
        <v>0</v>
      </c>
      <c r="O20" s="294">
        <f t="shared" si="2"/>
        <v>0</v>
      </c>
      <c r="P20" s="300"/>
      <c r="Q20" s="300"/>
      <c r="R20" s="300"/>
      <c r="S20" s="290">
        <f t="shared" si="4"/>
        <v>2135300</v>
      </c>
      <c r="T20" s="298">
        <f t="shared" si="8"/>
        <v>2135300</v>
      </c>
      <c r="U20" s="298">
        <f t="shared" si="8"/>
        <v>0</v>
      </c>
      <c r="V20" s="298">
        <f t="shared" si="8"/>
        <v>0</v>
      </c>
      <c r="W20" s="294">
        <f aca="true" t="shared" si="14" ref="W20:W46">X20+Y20</f>
        <v>0</v>
      </c>
      <c r="X20" s="300"/>
      <c r="Y20" s="300"/>
      <c r="Z20" s="300"/>
      <c r="AA20" s="290">
        <f t="shared" si="5"/>
        <v>2135300</v>
      </c>
      <c r="AB20" s="298">
        <f t="shared" si="9"/>
        <v>2135300</v>
      </c>
      <c r="AC20" s="298">
        <f t="shared" si="9"/>
        <v>0</v>
      </c>
      <c r="AD20" s="298">
        <f t="shared" si="9"/>
        <v>0</v>
      </c>
      <c r="AE20" s="294">
        <f aca="true" t="shared" si="15" ref="AE20:AE46">AF20+AG20</f>
        <v>0</v>
      </c>
      <c r="AF20" s="300"/>
      <c r="AG20" s="300"/>
      <c r="AH20" s="300"/>
      <c r="AI20" s="293">
        <f t="shared" si="6"/>
        <v>2135300</v>
      </c>
      <c r="AJ20" s="298">
        <f t="shared" si="10"/>
        <v>2135300</v>
      </c>
      <c r="AK20" s="298">
        <f t="shared" si="10"/>
        <v>0</v>
      </c>
      <c r="AL20" s="298">
        <f t="shared" si="10"/>
        <v>0</v>
      </c>
    </row>
    <row r="21" spans="1:38" ht="42" customHeight="1">
      <c r="A21" s="295">
        <v>11010400</v>
      </c>
      <c r="B21" s="296" t="s">
        <v>16</v>
      </c>
      <c r="C21" s="297">
        <f t="shared" si="0"/>
        <v>3133500</v>
      </c>
      <c r="D21" s="298">
        <v>3133500</v>
      </c>
      <c r="E21" s="298">
        <v>0</v>
      </c>
      <c r="F21" s="298">
        <v>0</v>
      </c>
      <c r="G21" s="292">
        <f t="shared" si="11"/>
        <v>0</v>
      </c>
      <c r="H21" s="299"/>
      <c r="I21" s="299"/>
      <c r="J21" s="299"/>
      <c r="K21" s="297">
        <f t="shared" si="12"/>
        <v>3133500</v>
      </c>
      <c r="L21" s="298">
        <f t="shared" si="13"/>
        <v>3133500</v>
      </c>
      <c r="M21" s="298">
        <f t="shared" si="13"/>
        <v>0</v>
      </c>
      <c r="N21" s="298">
        <f t="shared" si="13"/>
        <v>0</v>
      </c>
      <c r="O21" s="294">
        <f t="shared" si="2"/>
        <v>0</v>
      </c>
      <c r="P21" s="300"/>
      <c r="Q21" s="300"/>
      <c r="R21" s="300"/>
      <c r="S21" s="290">
        <f t="shared" si="4"/>
        <v>3133500</v>
      </c>
      <c r="T21" s="298">
        <f t="shared" si="8"/>
        <v>3133500</v>
      </c>
      <c r="U21" s="298">
        <f t="shared" si="8"/>
        <v>0</v>
      </c>
      <c r="V21" s="298">
        <f t="shared" si="8"/>
        <v>0</v>
      </c>
      <c r="W21" s="294">
        <f t="shared" si="14"/>
        <v>0</v>
      </c>
      <c r="X21" s="300"/>
      <c r="Y21" s="300"/>
      <c r="Z21" s="300"/>
      <c r="AA21" s="290">
        <f t="shared" si="5"/>
        <v>3133500</v>
      </c>
      <c r="AB21" s="298">
        <f t="shared" si="9"/>
        <v>3133500</v>
      </c>
      <c r="AC21" s="298">
        <f t="shared" si="9"/>
        <v>0</v>
      </c>
      <c r="AD21" s="298">
        <f t="shared" si="9"/>
        <v>0</v>
      </c>
      <c r="AE21" s="294">
        <f t="shared" si="15"/>
        <v>0</v>
      </c>
      <c r="AF21" s="300"/>
      <c r="AG21" s="300"/>
      <c r="AH21" s="300"/>
      <c r="AI21" s="293">
        <f t="shared" si="6"/>
        <v>3133500</v>
      </c>
      <c r="AJ21" s="298">
        <f t="shared" si="10"/>
        <v>3133500</v>
      </c>
      <c r="AK21" s="298">
        <f t="shared" si="10"/>
        <v>0</v>
      </c>
      <c r="AL21" s="298">
        <f t="shared" si="10"/>
        <v>0</v>
      </c>
    </row>
    <row r="22" spans="1:38" ht="44.25" customHeight="1">
      <c r="A22" s="295">
        <v>11010500</v>
      </c>
      <c r="B22" s="296" t="s">
        <v>17</v>
      </c>
      <c r="C22" s="297">
        <f t="shared" si="0"/>
        <v>446109</v>
      </c>
      <c r="D22" s="298">
        <v>446109</v>
      </c>
      <c r="E22" s="298">
        <v>0</v>
      </c>
      <c r="F22" s="298">
        <v>0</v>
      </c>
      <c r="G22" s="292">
        <f t="shared" si="11"/>
        <v>0</v>
      </c>
      <c r="H22" s="299"/>
      <c r="I22" s="299"/>
      <c r="J22" s="299"/>
      <c r="K22" s="297">
        <f t="shared" si="12"/>
        <v>446109</v>
      </c>
      <c r="L22" s="298">
        <f t="shared" si="13"/>
        <v>446109</v>
      </c>
      <c r="M22" s="298">
        <f t="shared" si="13"/>
        <v>0</v>
      </c>
      <c r="N22" s="298">
        <f t="shared" si="13"/>
        <v>0</v>
      </c>
      <c r="O22" s="294">
        <f t="shared" si="2"/>
        <v>0</v>
      </c>
      <c r="P22" s="300"/>
      <c r="Q22" s="300"/>
      <c r="R22" s="300"/>
      <c r="S22" s="290">
        <f t="shared" si="4"/>
        <v>446109</v>
      </c>
      <c r="T22" s="298">
        <f t="shared" si="8"/>
        <v>446109</v>
      </c>
      <c r="U22" s="298">
        <f t="shared" si="8"/>
        <v>0</v>
      </c>
      <c r="V22" s="298">
        <f t="shared" si="8"/>
        <v>0</v>
      </c>
      <c r="W22" s="294">
        <f t="shared" si="14"/>
        <v>0</v>
      </c>
      <c r="X22" s="300"/>
      <c r="Y22" s="300"/>
      <c r="Z22" s="300"/>
      <c r="AA22" s="290">
        <f t="shared" si="5"/>
        <v>446109</v>
      </c>
      <c r="AB22" s="298">
        <f t="shared" si="9"/>
        <v>446109</v>
      </c>
      <c r="AC22" s="298">
        <f t="shared" si="9"/>
        <v>0</v>
      </c>
      <c r="AD22" s="298">
        <f t="shared" si="9"/>
        <v>0</v>
      </c>
      <c r="AE22" s="294">
        <f t="shared" si="15"/>
        <v>0</v>
      </c>
      <c r="AF22" s="300"/>
      <c r="AG22" s="300"/>
      <c r="AH22" s="300"/>
      <c r="AI22" s="293">
        <f t="shared" si="6"/>
        <v>446109</v>
      </c>
      <c r="AJ22" s="298">
        <f t="shared" si="10"/>
        <v>446109</v>
      </c>
      <c r="AK22" s="298">
        <f t="shared" si="10"/>
        <v>0</v>
      </c>
      <c r="AL22" s="298">
        <f t="shared" si="10"/>
        <v>0</v>
      </c>
    </row>
    <row r="23" spans="1:38" ht="65.25" customHeight="1">
      <c r="A23" s="295">
        <v>11010900</v>
      </c>
      <c r="B23" s="296" t="s">
        <v>18</v>
      </c>
      <c r="C23" s="297">
        <f t="shared" si="0"/>
        <v>327700</v>
      </c>
      <c r="D23" s="298">
        <v>327700</v>
      </c>
      <c r="E23" s="298">
        <v>0</v>
      </c>
      <c r="F23" s="298">
        <v>0</v>
      </c>
      <c r="G23" s="292">
        <f t="shared" si="11"/>
        <v>0</v>
      </c>
      <c r="H23" s="299"/>
      <c r="I23" s="299"/>
      <c r="J23" s="299"/>
      <c r="K23" s="297">
        <f t="shared" si="12"/>
        <v>327700</v>
      </c>
      <c r="L23" s="298">
        <f t="shared" si="13"/>
        <v>327700</v>
      </c>
      <c r="M23" s="298">
        <f t="shared" si="13"/>
        <v>0</v>
      </c>
      <c r="N23" s="298">
        <f t="shared" si="13"/>
        <v>0</v>
      </c>
      <c r="O23" s="294">
        <f t="shared" si="2"/>
        <v>0</v>
      </c>
      <c r="P23" s="300"/>
      <c r="Q23" s="300"/>
      <c r="R23" s="300"/>
      <c r="S23" s="290">
        <f t="shared" si="4"/>
        <v>327700</v>
      </c>
      <c r="T23" s="298">
        <f t="shared" si="8"/>
        <v>327700</v>
      </c>
      <c r="U23" s="298">
        <f t="shared" si="8"/>
        <v>0</v>
      </c>
      <c r="V23" s="298">
        <f t="shared" si="8"/>
        <v>0</v>
      </c>
      <c r="W23" s="294">
        <f t="shared" si="14"/>
        <v>0</v>
      </c>
      <c r="X23" s="300"/>
      <c r="Y23" s="300"/>
      <c r="Z23" s="300"/>
      <c r="AA23" s="290">
        <f t="shared" si="5"/>
        <v>327700</v>
      </c>
      <c r="AB23" s="298">
        <f t="shared" si="9"/>
        <v>327700</v>
      </c>
      <c r="AC23" s="298">
        <f t="shared" si="9"/>
        <v>0</v>
      </c>
      <c r="AD23" s="298">
        <f t="shared" si="9"/>
        <v>0</v>
      </c>
      <c r="AE23" s="294">
        <f t="shared" si="15"/>
        <v>0</v>
      </c>
      <c r="AF23" s="300"/>
      <c r="AG23" s="300"/>
      <c r="AH23" s="300"/>
      <c r="AI23" s="293">
        <f t="shared" si="6"/>
        <v>327700</v>
      </c>
      <c r="AJ23" s="298">
        <f t="shared" si="10"/>
        <v>327700</v>
      </c>
      <c r="AK23" s="298">
        <f t="shared" si="10"/>
        <v>0</v>
      </c>
      <c r="AL23" s="298">
        <f t="shared" si="10"/>
        <v>0</v>
      </c>
    </row>
    <row r="24" spans="1:40" s="4" customFormat="1" ht="12.75">
      <c r="A24" s="288">
        <v>11020000</v>
      </c>
      <c r="B24" s="289" t="s">
        <v>19</v>
      </c>
      <c r="C24" s="290">
        <f t="shared" si="0"/>
        <v>8000</v>
      </c>
      <c r="D24" s="291">
        <v>8000</v>
      </c>
      <c r="E24" s="291">
        <v>0</v>
      </c>
      <c r="F24" s="291">
        <v>0</v>
      </c>
      <c r="G24" s="292">
        <f>SUM(H24:I24)</f>
        <v>0</v>
      </c>
      <c r="H24" s="292">
        <f>H25</f>
        <v>0</v>
      </c>
      <c r="I24" s="292">
        <f>I25</f>
        <v>0</v>
      </c>
      <c r="J24" s="292">
        <f>J25</f>
        <v>0</v>
      </c>
      <c r="K24" s="290">
        <f t="shared" si="12"/>
        <v>8000</v>
      </c>
      <c r="L24" s="291">
        <f>L25</f>
        <v>8000</v>
      </c>
      <c r="M24" s="291">
        <f>M25</f>
        <v>0</v>
      </c>
      <c r="N24" s="291">
        <f>N25</f>
        <v>0</v>
      </c>
      <c r="O24" s="294">
        <f t="shared" si="2"/>
        <v>0</v>
      </c>
      <c r="P24" s="294">
        <f>P25</f>
        <v>0</v>
      </c>
      <c r="Q24" s="294">
        <f>Q25</f>
        <v>0</v>
      </c>
      <c r="R24" s="294"/>
      <c r="S24" s="290">
        <f t="shared" si="4"/>
        <v>8000</v>
      </c>
      <c r="T24" s="291">
        <f>T25</f>
        <v>8000</v>
      </c>
      <c r="U24" s="291">
        <f>U25</f>
        <v>0</v>
      </c>
      <c r="V24" s="291">
        <f>V25</f>
        <v>0</v>
      </c>
      <c r="W24" s="294">
        <f t="shared" si="14"/>
        <v>0</v>
      </c>
      <c r="X24" s="294">
        <f>X25</f>
        <v>0</v>
      </c>
      <c r="Y24" s="294">
        <f>Y25</f>
        <v>0</v>
      </c>
      <c r="Z24" s="294"/>
      <c r="AA24" s="290">
        <f t="shared" si="5"/>
        <v>8000</v>
      </c>
      <c r="AB24" s="291">
        <f>AB25</f>
        <v>8000</v>
      </c>
      <c r="AC24" s="291">
        <f>AC25</f>
        <v>0</v>
      </c>
      <c r="AD24" s="291">
        <f>AD25</f>
        <v>0</v>
      </c>
      <c r="AE24" s="294">
        <f t="shared" si="15"/>
        <v>0</v>
      </c>
      <c r="AF24" s="294">
        <f>AF25</f>
        <v>0</v>
      </c>
      <c r="AG24" s="294">
        <f>AG25</f>
        <v>0</v>
      </c>
      <c r="AH24" s="294"/>
      <c r="AI24" s="293">
        <f t="shared" si="6"/>
        <v>8000</v>
      </c>
      <c r="AJ24" s="291">
        <f>AJ25</f>
        <v>8000</v>
      </c>
      <c r="AK24" s="291">
        <f>AK25</f>
        <v>0</v>
      </c>
      <c r="AL24" s="291">
        <f>AL25</f>
        <v>0</v>
      </c>
      <c r="AN24"/>
    </row>
    <row r="25" spans="1:38" ht="37.5" customHeight="1">
      <c r="A25" s="295">
        <v>11020200</v>
      </c>
      <c r="B25" s="296" t="s">
        <v>20</v>
      </c>
      <c r="C25" s="297">
        <f t="shared" si="0"/>
        <v>8000</v>
      </c>
      <c r="D25" s="298">
        <v>8000</v>
      </c>
      <c r="E25" s="298">
        <v>0</v>
      </c>
      <c r="F25" s="298">
        <v>0</v>
      </c>
      <c r="G25" s="292">
        <f t="shared" si="11"/>
        <v>0</v>
      </c>
      <c r="H25" s="299"/>
      <c r="I25" s="299"/>
      <c r="J25" s="299"/>
      <c r="K25" s="297">
        <f t="shared" si="12"/>
        <v>8000</v>
      </c>
      <c r="L25" s="298">
        <f t="shared" si="13"/>
        <v>8000</v>
      </c>
      <c r="M25" s="298">
        <f>E25+I25</f>
        <v>0</v>
      </c>
      <c r="N25" s="298">
        <f>F25+J25</f>
        <v>0</v>
      </c>
      <c r="O25" s="294">
        <f t="shared" si="2"/>
        <v>0</v>
      </c>
      <c r="P25" s="300"/>
      <c r="Q25" s="300"/>
      <c r="R25" s="300"/>
      <c r="S25" s="290">
        <f t="shared" si="4"/>
        <v>8000</v>
      </c>
      <c r="T25" s="298">
        <f>L25+P25</f>
        <v>8000</v>
      </c>
      <c r="U25" s="298">
        <f>M25+Q25</f>
        <v>0</v>
      </c>
      <c r="V25" s="298">
        <f>N25+R25</f>
        <v>0</v>
      </c>
      <c r="W25" s="294">
        <f t="shared" si="14"/>
        <v>0</v>
      </c>
      <c r="X25" s="300"/>
      <c r="Y25" s="300"/>
      <c r="Z25" s="300"/>
      <c r="AA25" s="290">
        <f t="shared" si="5"/>
        <v>8000</v>
      </c>
      <c r="AB25" s="298">
        <f>T25+X25</f>
        <v>8000</v>
      </c>
      <c r="AC25" s="298">
        <f>U25+Y25</f>
        <v>0</v>
      </c>
      <c r="AD25" s="298">
        <f>V25+Z25</f>
        <v>0</v>
      </c>
      <c r="AE25" s="294">
        <f t="shared" si="15"/>
        <v>0</v>
      </c>
      <c r="AF25" s="300"/>
      <c r="AG25" s="300"/>
      <c r="AH25" s="300"/>
      <c r="AI25" s="293">
        <f t="shared" si="6"/>
        <v>8000</v>
      </c>
      <c r="AJ25" s="298">
        <f>AB25+AF25</f>
        <v>8000</v>
      </c>
      <c r="AK25" s="298">
        <f>AC25+AG25</f>
        <v>0</v>
      </c>
      <c r="AL25" s="298">
        <f>AD25+AH25</f>
        <v>0</v>
      </c>
    </row>
    <row r="26" spans="1:40" s="4" customFormat="1" ht="12.75">
      <c r="A26" s="288">
        <v>20000000</v>
      </c>
      <c r="B26" s="289" t="s">
        <v>21</v>
      </c>
      <c r="C26" s="290">
        <f t="shared" si="0"/>
        <v>2050457</v>
      </c>
      <c r="D26" s="291">
        <v>159900</v>
      </c>
      <c r="E26" s="291">
        <v>1890557</v>
      </c>
      <c r="F26" s="291">
        <v>0</v>
      </c>
      <c r="G26" s="292">
        <f t="shared" si="11"/>
        <v>0</v>
      </c>
      <c r="H26" s="292">
        <f>H27+H30+H34+H37</f>
        <v>0</v>
      </c>
      <c r="I26" s="292">
        <f>I27+I30+I34+I37</f>
        <v>0</v>
      </c>
      <c r="J26" s="292">
        <f>J27+J30+J34+J37</f>
        <v>0</v>
      </c>
      <c r="K26" s="290">
        <f t="shared" si="12"/>
        <v>2050457</v>
      </c>
      <c r="L26" s="291">
        <f>L27+L30+L34+L37</f>
        <v>159900</v>
      </c>
      <c r="M26" s="291">
        <f>M27+M30+M34+M37</f>
        <v>1890557</v>
      </c>
      <c r="N26" s="291">
        <f>N27+N30+N34+N37</f>
        <v>0</v>
      </c>
      <c r="O26" s="294">
        <f t="shared" si="2"/>
        <v>146671.32</v>
      </c>
      <c r="P26" s="294">
        <f>P27+P30+P34+P37</f>
        <v>0</v>
      </c>
      <c r="Q26" s="294">
        <f>Q27+Q30+Q34+Q37</f>
        <v>146671.32</v>
      </c>
      <c r="R26" s="294">
        <f>R27+R30+R34+R37</f>
        <v>0</v>
      </c>
      <c r="S26" s="290">
        <f t="shared" si="4"/>
        <v>2197128.3200000003</v>
      </c>
      <c r="T26" s="291">
        <f>T27+T30+T34+T37</f>
        <v>159900</v>
      </c>
      <c r="U26" s="291">
        <f>U27+U30+U34+U37</f>
        <v>2037228.32</v>
      </c>
      <c r="V26" s="291">
        <f>V27+V30+V34+V37</f>
        <v>0</v>
      </c>
      <c r="W26" s="294">
        <f t="shared" si="14"/>
        <v>1119664</v>
      </c>
      <c r="X26" s="294">
        <f>X27+X30+X34+X37</f>
        <v>0</v>
      </c>
      <c r="Y26" s="294">
        <f>Y27+Y30+Y34+Y37</f>
        <v>1119664</v>
      </c>
      <c r="Z26" s="294">
        <f>Z27+Z30+Z34+Z37</f>
        <v>0</v>
      </c>
      <c r="AA26" s="290">
        <f t="shared" si="5"/>
        <v>3316792.3200000003</v>
      </c>
      <c r="AB26" s="291">
        <f>AB27+AB30+AB34+AB37</f>
        <v>159900</v>
      </c>
      <c r="AC26" s="291">
        <f>AC27+AC30+AC34+AC37</f>
        <v>3156892.3200000003</v>
      </c>
      <c r="AD26" s="291">
        <f>AD27+AD30+AD34+AD37</f>
        <v>0</v>
      </c>
      <c r="AE26" s="294">
        <f t="shared" si="15"/>
        <v>699677.19</v>
      </c>
      <c r="AF26" s="294">
        <f>AF27+AF30+AF34+AF37</f>
        <v>0</v>
      </c>
      <c r="AG26" s="294">
        <f>AG27+AG30+AG34+AG37</f>
        <v>699677.19</v>
      </c>
      <c r="AH26" s="294">
        <f>AH27+AH30+AH34+AH37</f>
        <v>0</v>
      </c>
      <c r="AI26" s="293">
        <f t="shared" si="6"/>
        <v>4016469.51</v>
      </c>
      <c r="AJ26" s="291">
        <f>AJ27+AJ30+AJ34+AJ37</f>
        <v>159900</v>
      </c>
      <c r="AK26" s="291">
        <f>AK27+AK30+AK34+AK37</f>
        <v>3856569.51</v>
      </c>
      <c r="AL26" s="291">
        <f>AL27+AL30+AL34+AL37</f>
        <v>0</v>
      </c>
      <c r="AN26"/>
    </row>
    <row r="27" spans="1:40" s="4" customFormat="1" ht="12.75">
      <c r="A27" s="288">
        <v>21000000</v>
      </c>
      <c r="B27" s="289" t="s">
        <v>22</v>
      </c>
      <c r="C27" s="290">
        <f t="shared" si="0"/>
        <v>22500</v>
      </c>
      <c r="D27" s="291">
        <v>22500</v>
      </c>
      <c r="E27" s="291">
        <v>0</v>
      </c>
      <c r="F27" s="291">
        <v>0</v>
      </c>
      <c r="G27" s="292">
        <f t="shared" si="11"/>
        <v>0</v>
      </c>
      <c r="H27" s="292">
        <f aca="true" t="shared" si="16" ref="H27:J28">H28</f>
        <v>0</v>
      </c>
      <c r="I27" s="292">
        <f t="shared" si="16"/>
        <v>0</v>
      </c>
      <c r="J27" s="292">
        <f t="shared" si="16"/>
        <v>0</v>
      </c>
      <c r="K27" s="290">
        <f t="shared" si="12"/>
        <v>22500</v>
      </c>
      <c r="L27" s="291">
        <f aca="true" t="shared" si="17" ref="L27:N28">L28</f>
        <v>22500</v>
      </c>
      <c r="M27" s="291">
        <f t="shared" si="17"/>
        <v>0</v>
      </c>
      <c r="N27" s="291">
        <f t="shared" si="17"/>
        <v>0</v>
      </c>
      <c r="O27" s="294">
        <f t="shared" si="2"/>
        <v>0</v>
      </c>
      <c r="P27" s="294"/>
      <c r="Q27" s="294"/>
      <c r="R27" s="294"/>
      <c r="S27" s="290">
        <f t="shared" si="4"/>
        <v>22500</v>
      </c>
      <c r="T27" s="291">
        <f aca="true" t="shared" si="18" ref="T27:V28">T28</f>
        <v>22500</v>
      </c>
      <c r="U27" s="291">
        <f t="shared" si="18"/>
        <v>0</v>
      </c>
      <c r="V27" s="291">
        <f t="shared" si="18"/>
        <v>0</v>
      </c>
      <c r="W27" s="294">
        <f t="shared" si="14"/>
        <v>0</v>
      </c>
      <c r="X27" s="294"/>
      <c r="Y27" s="294"/>
      <c r="Z27" s="294"/>
      <c r="AA27" s="290">
        <f t="shared" si="5"/>
        <v>22500</v>
      </c>
      <c r="AB27" s="291">
        <f aca="true" t="shared" si="19" ref="AB27:AD28">AB28</f>
        <v>22500</v>
      </c>
      <c r="AC27" s="291">
        <f t="shared" si="19"/>
        <v>0</v>
      </c>
      <c r="AD27" s="291">
        <f t="shared" si="19"/>
        <v>0</v>
      </c>
      <c r="AE27" s="294">
        <f t="shared" si="15"/>
        <v>0</v>
      </c>
      <c r="AF27" s="294"/>
      <c r="AG27" s="294"/>
      <c r="AH27" s="294"/>
      <c r="AI27" s="293">
        <f t="shared" si="6"/>
        <v>22500</v>
      </c>
      <c r="AJ27" s="291">
        <f aca="true" t="shared" si="20" ref="AJ27:AL28">AJ28</f>
        <v>22500</v>
      </c>
      <c r="AK27" s="291">
        <f t="shared" si="20"/>
        <v>0</v>
      </c>
      <c r="AL27" s="291">
        <f t="shared" si="20"/>
        <v>0</v>
      </c>
      <c r="AN27"/>
    </row>
    <row r="28" spans="1:40" s="4" customFormat="1" ht="84" customHeight="1">
      <c r="A28" s="288">
        <v>21010000</v>
      </c>
      <c r="B28" s="289" t="s">
        <v>23</v>
      </c>
      <c r="C28" s="290">
        <f t="shared" si="0"/>
        <v>22500</v>
      </c>
      <c r="D28" s="291">
        <v>22500</v>
      </c>
      <c r="E28" s="291">
        <v>0</v>
      </c>
      <c r="F28" s="291">
        <v>0</v>
      </c>
      <c r="G28" s="292">
        <f t="shared" si="11"/>
        <v>0</v>
      </c>
      <c r="H28" s="292">
        <f t="shared" si="16"/>
        <v>0</v>
      </c>
      <c r="I28" s="292">
        <f t="shared" si="16"/>
        <v>0</v>
      </c>
      <c r="J28" s="292">
        <f t="shared" si="16"/>
        <v>0</v>
      </c>
      <c r="K28" s="290">
        <f t="shared" si="12"/>
        <v>22500</v>
      </c>
      <c r="L28" s="291">
        <f t="shared" si="17"/>
        <v>22500</v>
      </c>
      <c r="M28" s="291">
        <f t="shared" si="17"/>
        <v>0</v>
      </c>
      <c r="N28" s="291">
        <f t="shared" si="17"/>
        <v>0</v>
      </c>
      <c r="O28" s="294">
        <f t="shared" si="2"/>
        <v>0</v>
      </c>
      <c r="P28" s="294">
        <f>P29</f>
        <v>0</v>
      </c>
      <c r="Q28" s="294">
        <f>Q29</f>
        <v>0</v>
      </c>
      <c r="R28" s="294">
        <f>R29</f>
        <v>0</v>
      </c>
      <c r="S28" s="290">
        <f t="shared" si="4"/>
        <v>22500</v>
      </c>
      <c r="T28" s="291">
        <f t="shared" si="18"/>
        <v>22500</v>
      </c>
      <c r="U28" s="291">
        <f t="shared" si="18"/>
        <v>0</v>
      </c>
      <c r="V28" s="291">
        <f t="shared" si="18"/>
        <v>0</v>
      </c>
      <c r="W28" s="294">
        <f t="shared" si="14"/>
        <v>0</v>
      </c>
      <c r="X28" s="294">
        <f>X29</f>
        <v>0</v>
      </c>
      <c r="Y28" s="294">
        <f>Y29</f>
        <v>0</v>
      </c>
      <c r="Z28" s="294">
        <f>Z29</f>
        <v>0</v>
      </c>
      <c r="AA28" s="290">
        <f t="shared" si="5"/>
        <v>22500</v>
      </c>
      <c r="AB28" s="291">
        <f t="shared" si="19"/>
        <v>22500</v>
      </c>
      <c r="AC28" s="291">
        <f t="shared" si="19"/>
        <v>0</v>
      </c>
      <c r="AD28" s="291">
        <f t="shared" si="19"/>
        <v>0</v>
      </c>
      <c r="AE28" s="294">
        <f t="shared" si="15"/>
        <v>0</v>
      </c>
      <c r="AF28" s="294">
        <f>AF29</f>
        <v>0</v>
      </c>
      <c r="AG28" s="294">
        <f>AG29</f>
        <v>0</v>
      </c>
      <c r="AH28" s="294">
        <f>AH29</f>
        <v>0</v>
      </c>
      <c r="AI28" s="293">
        <f t="shared" si="6"/>
        <v>22500</v>
      </c>
      <c r="AJ28" s="291">
        <f t="shared" si="20"/>
        <v>22500</v>
      </c>
      <c r="AK28" s="291">
        <f t="shared" si="20"/>
        <v>0</v>
      </c>
      <c r="AL28" s="291">
        <f t="shared" si="20"/>
        <v>0</v>
      </c>
      <c r="AN28"/>
    </row>
    <row r="29" spans="1:38" ht="41.25" customHeight="1">
      <c r="A29" s="295">
        <v>21010300</v>
      </c>
      <c r="B29" s="296" t="s">
        <v>24</v>
      </c>
      <c r="C29" s="297">
        <f t="shared" si="0"/>
        <v>22500</v>
      </c>
      <c r="D29" s="298">
        <v>22500</v>
      </c>
      <c r="E29" s="298">
        <v>0</v>
      </c>
      <c r="F29" s="298">
        <v>0</v>
      </c>
      <c r="G29" s="292">
        <f t="shared" si="11"/>
        <v>0</v>
      </c>
      <c r="H29" s="299"/>
      <c r="I29" s="299"/>
      <c r="J29" s="299"/>
      <c r="K29" s="297">
        <f t="shared" si="12"/>
        <v>22500</v>
      </c>
      <c r="L29" s="298">
        <f>D29+H29</f>
        <v>22500</v>
      </c>
      <c r="M29" s="298">
        <f>E29+I29</f>
        <v>0</v>
      </c>
      <c r="N29" s="298">
        <f>F29+J29</f>
        <v>0</v>
      </c>
      <c r="O29" s="294">
        <f t="shared" si="2"/>
        <v>0</v>
      </c>
      <c r="P29" s="300"/>
      <c r="Q29" s="300"/>
      <c r="R29" s="300"/>
      <c r="S29" s="290">
        <f t="shared" si="4"/>
        <v>22500</v>
      </c>
      <c r="T29" s="301">
        <f>L29+P29</f>
        <v>22500</v>
      </c>
      <c r="U29" s="301">
        <f>M29+Q29</f>
        <v>0</v>
      </c>
      <c r="V29" s="301">
        <f>N29+R29</f>
        <v>0</v>
      </c>
      <c r="W29" s="294">
        <f t="shared" si="14"/>
        <v>0</v>
      </c>
      <c r="X29" s="300"/>
      <c r="Y29" s="300"/>
      <c r="Z29" s="300"/>
      <c r="AA29" s="290">
        <f t="shared" si="5"/>
        <v>22500</v>
      </c>
      <c r="AB29" s="301">
        <f>T29+X29</f>
        <v>22500</v>
      </c>
      <c r="AC29" s="301">
        <f>U29+Y29</f>
        <v>0</v>
      </c>
      <c r="AD29" s="301">
        <f>V29+Z29</f>
        <v>0</v>
      </c>
      <c r="AE29" s="294">
        <f t="shared" si="15"/>
        <v>0</v>
      </c>
      <c r="AF29" s="300"/>
      <c r="AG29" s="300"/>
      <c r="AH29" s="300"/>
      <c r="AI29" s="293">
        <f t="shared" si="6"/>
        <v>22500</v>
      </c>
      <c r="AJ29" s="301">
        <f>AB29+AF29</f>
        <v>22500</v>
      </c>
      <c r="AK29" s="301">
        <f>AC29+AG29</f>
        <v>0</v>
      </c>
      <c r="AL29" s="301">
        <f>AD29+AH29</f>
        <v>0</v>
      </c>
    </row>
    <row r="30" spans="1:40" s="4" customFormat="1" ht="33" customHeight="1">
      <c r="A30" s="288">
        <v>22000000</v>
      </c>
      <c r="B30" s="289" t="s">
        <v>25</v>
      </c>
      <c r="C30" s="290">
        <f t="shared" si="0"/>
        <v>108000</v>
      </c>
      <c r="D30" s="291">
        <v>108000</v>
      </c>
      <c r="E30" s="291">
        <v>0</v>
      </c>
      <c r="F30" s="291">
        <v>0</v>
      </c>
      <c r="G30" s="292">
        <f t="shared" si="11"/>
        <v>0</v>
      </c>
      <c r="H30" s="292"/>
      <c r="I30" s="292"/>
      <c r="J30" s="292"/>
      <c r="K30" s="290">
        <f t="shared" si="12"/>
        <v>108000</v>
      </c>
      <c r="L30" s="291">
        <f>SUM(L31)</f>
        <v>108000</v>
      </c>
      <c r="M30" s="291">
        <f>SUM(M31)</f>
        <v>0</v>
      </c>
      <c r="N30" s="291">
        <f>SUM(N31)</f>
        <v>0</v>
      </c>
      <c r="O30" s="294">
        <f t="shared" si="2"/>
        <v>0</v>
      </c>
      <c r="P30" s="294">
        <f>P31</f>
        <v>0</v>
      </c>
      <c r="Q30" s="294">
        <f>Q31</f>
        <v>0</v>
      </c>
      <c r="R30" s="294">
        <f>R31</f>
        <v>0</v>
      </c>
      <c r="S30" s="290">
        <f t="shared" si="4"/>
        <v>108000</v>
      </c>
      <c r="T30" s="291">
        <f>SUM(T31)</f>
        <v>108000</v>
      </c>
      <c r="U30" s="291">
        <f>SUM(U31)</f>
        <v>0</v>
      </c>
      <c r="V30" s="291">
        <f>SUM(V31)</f>
        <v>0</v>
      </c>
      <c r="W30" s="294">
        <f t="shared" si="14"/>
        <v>0</v>
      </c>
      <c r="X30" s="294">
        <f>X31</f>
        <v>0</v>
      </c>
      <c r="Y30" s="294">
        <f>Y31</f>
        <v>0</v>
      </c>
      <c r="Z30" s="294">
        <f>Z31</f>
        <v>0</v>
      </c>
      <c r="AA30" s="290">
        <f t="shared" si="5"/>
        <v>108000</v>
      </c>
      <c r="AB30" s="291">
        <f>SUM(AB31)</f>
        <v>108000</v>
      </c>
      <c r="AC30" s="291">
        <f>SUM(AC31)</f>
        <v>0</v>
      </c>
      <c r="AD30" s="291">
        <f>SUM(AD31)</f>
        <v>0</v>
      </c>
      <c r="AE30" s="294">
        <f t="shared" si="15"/>
        <v>0</v>
      </c>
      <c r="AF30" s="294">
        <f>AF31</f>
        <v>0</v>
      </c>
      <c r="AG30" s="294">
        <f>AG31</f>
        <v>0</v>
      </c>
      <c r="AH30" s="294">
        <f>AH31</f>
        <v>0</v>
      </c>
      <c r="AI30" s="293">
        <f t="shared" si="6"/>
        <v>108000</v>
      </c>
      <c r="AJ30" s="291">
        <f>SUM(AJ31)</f>
        <v>108000</v>
      </c>
      <c r="AK30" s="291">
        <f>SUM(AK31)</f>
        <v>0</v>
      </c>
      <c r="AL30" s="291">
        <f>SUM(AL31)</f>
        <v>0</v>
      </c>
      <c r="AN30"/>
    </row>
    <row r="31" spans="1:40" s="4" customFormat="1" ht="18.75" customHeight="1">
      <c r="A31" s="288">
        <v>22010000</v>
      </c>
      <c r="B31" s="289" t="s">
        <v>26</v>
      </c>
      <c r="C31" s="290">
        <f t="shared" si="0"/>
        <v>108000</v>
      </c>
      <c r="D31" s="291">
        <v>108000</v>
      </c>
      <c r="E31" s="291">
        <v>0</v>
      </c>
      <c r="F31" s="291">
        <v>0</v>
      </c>
      <c r="G31" s="292">
        <f t="shared" si="11"/>
        <v>0</v>
      </c>
      <c r="H31" s="292"/>
      <c r="I31" s="292"/>
      <c r="J31" s="292"/>
      <c r="K31" s="290">
        <f t="shared" si="12"/>
        <v>108000</v>
      </c>
      <c r="L31" s="291">
        <f>SUM(L32:L33)</f>
        <v>108000</v>
      </c>
      <c r="M31" s="291">
        <f>SUM(M32:M33)</f>
        <v>0</v>
      </c>
      <c r="N31" s="291">
        <f>SUM(N32:N33)</f>
        <v>0</v>
      </c>
      <c r="O31" s="294">
        <f t="shared" si="2"/>
        <v>0</v>
      </c>
      <c r="P31" s="294">
        <f>SUM(P32:P33)</f>
        <v>0</v>
      </c>
      <c r="Q31" s="294">
        <f>SUM(Q32:Q33)</f>
        <v>0</v>
      </c>
      <c r="R31" s="294">
        <f>SUM(R32:R33)</f>
        <v>0</v>
      </c>
      <c r="S31" s="290">
        <f t="shared" si="4"/>
        <v>108000</v>
      </c>
      <c r="T31" s="291">
        <f>SUM(T32:T33)</f>
        <v>108000</v>
      </c>
      <c r="U31" s="291">
        <f>SUM(U32:U33)</f>
        <v>0</v>
      </c>
      <c r="V31" s="291">
        <f>SUM(V32:V33)</f>
        <v>0</v>
      </c>
      <c r="W31" s="294">
        <f t="shared" si="14"/>
        <v>0</v>
      </c>
      <c r="X31" s="294">
        <f>SUM(X32:X33)</f>
        <v>0</v>
      </c>
      <c r="Y31" s="294">
        <f>SUM(Y32:Y33)</f>
        <v>0</v>
      </c>
      <c r="Z31" s="294">
        <f>SUM(Z32:Z33)</f>
        <v>0</v>
      </c>
      <c r="AA31" s="290">
        <f t="shared" si="5"/>
        <v>108000</v>
      </c>
      <c r="AB31" s="291">
        <f>SUM(AB32:AB33)</f>
        <v>108000</v>
      </c>
      <c r="AC31" s="291">
        <f>SUM(AC32:AC33)</f>
        <v>0</v>
      </c>
      <c r="AD31" s="291">
        <f>SUM(AD32:AD33)</f>
        <v>0</v>
      </c>
      <c r="AE31" s="294">
        <f t="shared" si="15"/>
        <v>0</v>
      </c>
      <c r="AF31" s="294">
        <f>SUM(AF32:AF33)</f>
        <v>0</v>
      </c>
      <c r="AG31" s="294">
        <f>SUM(AG32:AG33)</f>
        <v>0</v>
      </c>
      <c r="AH31" s="294">
        <f>SUM(AH32:AH33)</f>
        <v>0</v>
      </c>
      <c r="AI31" s="293">
        <f t="shared" si="6"/>
        <v>108000</v>
      </c>
      <c r="AJ31" s="291">
        <f>SUM(AJ32:AJ33)</f>
        <v>108000</v>
      </c>
      <c r="AK31" s="291">
        <f>SUM(AK32:AK33)</f>
        <v>0</v>
      </c>
      <c r="AL31" s="291">
        <f>SUM(AL32:AL33)</f>
        <v>0</v>
      </c>
      <c r="AN31"/>
    </row>
    <row r="32" spans="1:38" ht="42.75" customHeight="1">
      <c r="A32" s="295">
        <v>22010300</v>
      </c>
      <c r="B32" s="296" t="s">
        <v>27</v>
      </c>
      <c r="C32" s="297">
        <f t="shared" si="0"/>
        <v>25000</v>
      </c>
      <c r="D32" s="298">
        <v>25000</v>
      </c>
      <c r="E32" s="298">
        <v>0</v>
      </c>
      <c r="F32" s="298">
        <v>0</v>
      </c>
      <c r="G32" s="292">
        <f t="shared" si="11"/>
        <v>0</v>
      </c>
      <c r="H32" s="299"/>
      <c r="I32" s="299"/>
      <c r="J32" s="299"/>
      <c r="K32" s="297">
        <f t="shared" si="12"/>
        <v>25000</v>
      </c>
      <c r="L32" s="298">
        <f aca="true" t="shared" si="21" ref="L32:N33">D32+H32</f>
        <v>25000</v>
      </c>
      <c r="M32" s="298">
        <f t="shared" si="21"/>
        <v>0</v>
      </c>
      <c r="N32" s="298">
        <f t="shared" si="21"/>
        <v>0</v>
      </c>
      <c r="O32" s="294">
        <f t="shared" si="2"/>
        <v>0</v>
      </c>
      <c r="P32" s="300"/>
      <c r="Q32" s="300"/>
      <c r="R32" s="300"/>
      <c r="S32" s="290">
        <f t="shared" si="4"/>
        <v>25000</v>
      </c>
      <c r="T32" s="301">
        <f aca="true" t="shared" si="22" ref="T32:V33">L32+P32</f>
        <v>25000</v>
      </c>
      <c r="U32" s="301">
        <f t="shared" si="22"/>
        <v>0</v>
      </c>
      <c r="V32" s="301">
        <f t="shared" si="22"/>
        <v>0</v>
      </c>
      <c r="W32" s="294">
        <f t="shared" si="14"/>
        <v>0</v>
      </c>
      <c r="X32" s="300"/>
      <c r="Y32" s="300"/>
      <c r="Z32" s="300"/>
      <c r="AA32" s="290">
        <f t="shared" si="5"/>
        <v>25000</v>
      </c>
      <c r="AB32" s="301">
        <f aca="true" t="shared" si="23" ref="AB32:AD33">T32+X32</f>
        <v>25000</v>
      </c>
      <c r="AC32" s="301">
        <f t="shared" si="23"/>
        <v>0</v>
      </c>
      <c r="AD32" s="301">
        <f t="shared" si="23"/>
        <v>0</v>
      </c>
      <c r="AE32" s="294">
        <f t="shared" si="15"/>
        <v>0</v>
      </c>
      <c r="AF32" s="300"/>
      <c r="AG32" s="300"/>
      <c r="AH32" s="300"/>
      <c r="AI32" s="293">
        <f t="shared" si="6"/>
        <v>25000</v>
      </c>
      <c r="AJ32" s="301">
        <f aca="true" t="shared" si="24" ref="AJ32:AL33">AB32+AF32</f>
        <v>25000</v>
      </c>
      <c r="AK32" s="301">
        <f t="shared" si="24"/>
        <v>0</v>
      </c>
      <c r="AL32" s="301">
        <f t="shared" si="24"/>
        <v>0</v>
      </c>
    </row>
    <row r="33" spans="1:38" ht="30" customHeight="1">
      <c r="A33" s="295">
        <v>22012600</v>
      </c>
      <c r="B33" s="296" t="s">
        <v>28</v>
      </c>
      <c r="C33" s="297">
        <f t="shared" si="0"/>
        <v>83000</v>
      </c>
      <c r="D33" s="298">
        <v>83000</v>
      </c>
      <c r="E33" s="298">
        <v>0</v>
      </c>
      <c r="F33" s="298">
        <v>0</v>
      </c>
      <c r="G33" s="292">
        <f t="shared" si="11"/>
        <v>0</v>
      </c>
      <c r="H33" s="299"/>
      <c r="I33" s="299"/>
      <c r="J33" s="299"/>
      <c r="K33" s="297">
        <f t="shared" si="12"/>
        <v>83000</v>
      </c>
      <c r="L33" s="298">
        <f t="shared" si="21"/>
        <v>83000</v>
      </c>
      <c r="M33" s="298">
        <f t="shared" si="21"/>
        <v>0</v>
      </c>
      <c r="N33" s="298">
        <f t="shared" si="21"/>
        <v>0</v>
      </c>
      <c r="O33" s="294">
        <f t="shared" si="2"/>
        <v>0</v>
      </c>
      <c r="P33" s="300"/>
      <c r="Q33" s="300"/>
      <c r="R33" s="300"/>
      <c r="S33" s="290">
        <f t="shared" si="4"/>
        <v>83000</v>
      </c>
      <c r="T33" s="301">
        <f t="shared" si="22"/>
        <v>83000</v>
      </c>
      <c r="U33" s="301">
        <f t="shared" si="22"/>
        <v>0</v>
      </c>
      <c r="V33" s="301">
        <f t="shared" si="22"/>
        <v>0</v>
      </c>
      <c r="W33" s="294">
        <f t="shared" si="14"/>
        <v>0</v>
      </c>
      <c r="X33" s="300"/>
      <c r="Y33" s="300"/>
      <c r="Z33" s="300"/>
      <c r="AA33" s="290">
        <f t="shared" si="5"/>
        <v>83000</v>
      </c>
      <c r="AB33" s="301">
        <f t="shared" si="23"/>
        <v>83000</v>
      </c>
      <c r="AC33" s="301">
        <f t="shared" si="23"/>
        <v>0</v>
      </c>
      <c r="AD33" s="301">
        <f t="shared" si="23"/>
        <v>0</v>
      </c>
      <c r="AE33" s="294">
        <f t="shared" si="15"/>
        <v>0</v>
      </c>
      <c r="AF33" s="300"/>
      <c r="AG33" s="300"/>
      <c r="AH33" s="300"/>
      <c r="AI33" s="293">
        <f t="shared" si="6"/>
        <v>83000</v>
      </c>
      <c r="AJ33" s="301">
        <f t="shared" si="24"/>
        <v>83000</v>
      </c>
      <c r="AK33" s="301">
        <f t="shared" si="24"/>
        <v>0</v>
      </c>
      <c r="AL33" s="301">
        <f t="shared" si="24"/>
        <v>0</v>
      </c>
    </row>
    <row r="34" spans="1:40" s="4" customFormat="1" ht="12.75">
      <c r="A34" s="288">
        <v>24000000</v>
      </c>
      <c r="B34" s="289" t="s">
        <v>29</v>
      </c>
      <c r="C34" s="290">
        <f t="shared" si="0"/>
        <v>29400</v>
      </c>
      <c r="D34" s="291">
        <v>29400</v>
      </c>
      <c r="E34" s="291">
        <v>0</v>
      </c>
      <c r="F34" s="291">
        <v>0</v>
      </c>
      <c r="G34" s="292">
        <f t="shared" si="11"/>
        <v>0</v>
      </c>
      <c r="H34" s="292">
        <f>H35</f>
        <v>0</v>
      </c>
      <c r="I34" s="292">
        <f>I35</f>
        <v>0</v>
      </c>
      <c r="J34" s="292">
        <f>J35</f>
        <v>0</v>
      </c>
      <c r="K34" s="290">
        <f t="shared" si="12"/>
        <v>29400</v>
      </c>
      <c r="L34" s="291">
        <f>L35</f>
        <v>29400</v>
      </c>
      <c r="M34" s="291">
        <f>M35</f>
        <v>0</v>
      </c>
      <c r="N34" s="291">
        <f>N35</f>
        <v>0</v>
      </c>
      <c r="O34" s="294">
        <f t="shared" si="2"/>
        <v>0</v>
      </c>
      <c r="P34" s="294">
        <f aca="true" t="shared" si="25" ref="P34:R35">P35</f>
        <v>0</v>
      </c>
      <c r="Q34" s="294">
        <f t="shared" si="25"/>
        <v>0</v>
      </c>
      <c r="R34" s="294">
        <f t="shared" si="25"/>
        <v>0</v>
      </c>
      <c r="S34" s="290">
        <f t="shared" si="4"/>
        <v>29400</v>
      </c>
      <c r="T34" s="291">
        <f>T35</f>
        <v>29400</v>
      </c>
      <c r="U34" s="291">
        <f>U35</f>
        <v>0</v>
      </c>
      <c r="V34" s="291">
        <f>V35</f>
        <v>0</v>
      </c>
      <c r="W34" s="294">
        <f t="shared" si="14"/>
        <v>0</v>
      </c>
      <c r="X34" s="294">
        <f aca="true" t="shared" si="26" ref="X34:Z35">X35</f>
        <v>0</v>
      </c>
      <c r="Y34" s="294">
        <f t="shared" si="26"/>
        <v>0</v>
      </c>
      <c r="Z34" s="294">
        <f t="shared" si="26"/>
        <v>0</v>
      </c>
      <c r="AA34" s="290">
        <f t="shared" si="5"/>
        <v>29400</v>
      </c>
      <c r="AB34" s="291">
        <f>AB35</f>
        <v>29400</v>
      </c>
      <c r="AC34" s="291">
        <f>AC35</f>
        <v>0</v>
      </c>
      <c r="AD34" s="291">
        <f>AD35</f>
        <v>0</v>
      </c>
      <c r="AE34" s="294">
        <f t="shared" si="15"/>
        <v>0</v>
      </c>
      <c r="AF34" s="294">
        <f aca="true" t="shared" si="27" ref="AF34:AH35">AF35</f>
        <v>0</v>
      </c>
      <c r="AG34" s="294">
        <f t="shared" si="27"/>
        <v>0</v>
      </c>
      <c r="AH34" s="294">
        <f t="shared" si="27"/>
        <v>0</v>
      </c>
      <c r="AI34" s="293">
        <f t="shared" si="6"/>
        <v>29400</v>
      </c>
      <c r="AJ34" s="291">
        <f>AJ35</f>
        <v>29400</v>
      </c>
      <c r="AK34" s="291">
        <f>AK35</f>
        <v>0</v>
      </c>
      <c r="AL34" s="291">
        <f>AL35</f>
        <v>0</v>
      </c>
      <c r="AN34"/>
    </row>
    <row r="35" spans="1:40" s="4" customFormat="1" ht="12.75">
      <c r="A35" s="288">
        <v>24060000</v>
      </c>
      <c r="B35" s="289" t="s">
        <v>30</v>
      </c>
      <c r="C35" s="290">
        <f t="shared" si="0"/>
        <v>29400</v>
      </c>
      <c r="D35" s="291">
        <v>29400</v>
      </c>
      <c r="E35" s="291">
        <v>0</v>
      </c>
      <c r="F35" s="291">
        <v>0</v>
      </c>
      <c r="G35" s="292">
        <f t="shared" si="11"/>
        <v>0</v>
      </c>
      <c r="H35" s="292">
        <f>SUM(H36)</f>
        <v>0</v>
      </c>
      <c r="I35" s="292">
        <f>SUM(I36)</f>
        <v>0</v>
      </c>
      <c r="J35" s="292">
        <f>SUM(J36)</f>
        <v>0</v>
      </c>
      <c r="K35" s="290">
        <f t="shared" si="12"/>
        <v>29400</v>
      </c>
      <c r="L35" s="291">
        <f>SUM(L36)</f>
        <v>29400</v>
      </c>
      <c r="M35" s="291">
        <f>SUM(M36)</f>
        <v>0</v>
      </c>
      <c r="N35" s="291">
        <f>SUM(N36)</f>
        <v>0</v>
      </c>
      <c r="O35" s="294">
        <f t="shared" si="2"/>
        <v>0</v>
      </c>
      <c r="P35" s="294">
        <f t="shared" si="25"/>
        <v>0</v>
      </c>
      <c r="Q35" s="294">
        <f t="shared" si="25"/>
        <v>0</v>
      </c>
      <c r="R35" s="294">
        <f t="shared" si="25"/>
        <v>0</v>
      </c>
      <c r="S35" s="290">
        <f t="shared" si="4"/>
        <v>29400</v>
      </c>
      <c r="T35" s="291">
        <f>SUM(T36)</f>
        <v>29400</v>
      </c>
      <c r="U35" s="291">
        <f>SUM(U36)</f>
        <v>0</v>
      </c>
      <c r="V35" s="291">
        <f>SUM(V36)</f>
        <v>0</v>
      </c>
      <c r="W35" s="294">
        <f t="shared" si="14"/>
        <v>0</v>
      </c>
      <c r="X35" s="294">
        <f t="shared" si="26"/>
        <v>0</v>
      </c>
      <c r="Y35" s="294">
        <f t="shared" si="26"/>
        <v>0</v>
      </c>
      <c r="Z35" s="294">
        <f t="shared" si="26"/>
        <v>0</v>
      </c>
      <c r="AA35" s="290">
        <f t="shared" si="5"/>
        <v>29400</v>
      </c>
      <c r="AB35" s="291">
        <f>SUM(AB36)</f>
        <v>29400</v>
      </c>
      <c r="AC35" s="291">
        <f>SUM(AC36)</f>
        <v>0</v>
      </c>
      <c r="AD35" s="291">
        <f>SUM(AD36)</f>
        <v>0</v>
      </c>
      <c r="AE35" s="294">
        <f t="shared" si="15"/>
        <v>0</v>
      </c>
      <c r="AF35" s="294">
        <f t="shared" si="27"/>
        <v>0</v>
      </c>
      <c r="AG35" s="294">
        <f t="shared" si="27"/>
        <v>0</v>
      </c>
      <c r="AH35" s="294">
        <f t="shared" si="27"/>
        <v>0</v>
      </c>
      <c r="AI35" s="293">
        <f t="shared" si="6"/>
        <v>29400</v>
      </c>
      <c r="AJ35" s="291">
        <f>SUM(AJ36)</f>
        <v>29400</v>
      </c>
      <c r="AK35" s="291">
        <f>SUM(AK36)</f>
        <v>0</v>
      </c>
      <c r="AL35" s="291">
        <f>SUM(AL36)</f>
        <v>0</v>
      </c>
      <c r="AN35"/>
    </row>
    <row r="36" spans="1:38" ht="12.75">
      <c r="A36" s="295">
        <v>24060300</v>
      </c>
      <c r="B36" s="296" t="s">
        <v>30</v>
      </c>
      <c r="C36" s="297">
        <f t="shared" si="0"/>
        <v>29400</v>
      </c>
      <c r="D36" s="298">
        <v>29400</v>
      </c>
      <c r="E36" s="298">
        <v>0</v>
      </c>
      <c r="F36" s="298">
        <v>0</v>
      </c>
      <c r="G36" s="292">
        <f t="shared" si="11"/>
        <v>0</v>
      </c>
      <c r="H36" s="299"/>
      <c r="I36" s="299"/>
      <c r="J36" s="299"/>
      <c r="K36" s="297">
        <f t="shared" si="12"/>
        <v>29400</v>
      </c>
      <c r="L36" s="298">
        <f>D36+H36</f>
        <v>29400</v>
      </c>
      <c r="M36" s="298">
        <f>E36+I36</f>
        <v>0</v>
      </c>
      <c r="N36" s="298">
        <f>F36+J36</f>
        <v>0</v>
      </c>
      <c r="O36" s="294">
        <f t="shared" si="2"/>
        <v>0</v>
      </c>
      <c r="P36" s="300"/>
      <c r="Q36" s="300"/>
      <c r="R36" s="300"/>
      <c r="S36" s="290">
        <f t="shared" si="4"/>
        <v>29400</v>
      </c>
      <c r="T36" s="301">
        <f>L36+P36</f>
        <v>29400</v>
      </c>
      <c r="U36" s="301">
        <f>M36+Q36</f>
        <v>0</v>
      </c>
      <c r="V36" s="301">
        <f>N36+R36</f>
        <v>0</v>
      </c>
      <c r="W36" s="294">
        <f t="shared" si="14"/>
        <v>0</v>
      </c>
      <c r="X36" s="300"/>
      <c r="Y36" s="300"/>
      <c r="Z36" s="300"/>
      <c r="AA36" s="290">
        <f t="shared" si="5"/>
        <v>29400</v>
      </c>
      <c r="AB36" s="301">
        <f>T36+X36</f>
        <v>29400</v>
      </c>
      <c r="AC36" s="301">
        <f>U36+Y36</f>
        <v>0</v>
      </c>
      <c r="AD36" s="301">
        <f>V36+Z36</f>
        <v>0</v>
      </c>
      <c r="AE36" s="294">
        <f t="shared" si="15"/>
        <v>0</v>
      </c>
      <c r="AF36" s="300"/>
      <c r="AG36" s="300"/>
      <c r="AH36" s="300"/>
      <c r="AI36" s="293">
        <f t="shared" si="6"/>
        <v>29400</v>
      </c>
      <c r="AJ36" s="301">
        <f>AB36+AF36</f>
        <v>29400</v>
      </c>
      <c r="AK36" s="301">
        <f>AC36+AG36</f>
        <v>0</v>
      </c>
      <c r="AL36" s="301">
        <f>AD36+AH36</f>
        <v>0</v>
      </c>
    </row>
    <row r="37" spans="1:40" s="4" customFormat="1" ht="18.75" customHeight="1">
      <c r="A37" s="288">
        <v>25000000</v>
      </c>
      <c r="B37" s="289" t="s">
        <v>31</v>
      </c>
      <c r="C37" s="290">
        <f t="shared" si="0"/>
        <v>1890557</v>
      </c>
      <c r="D37" s="291">
        <v>0</v>
      </c>
      <c r="E37" s="291">
        <v>1890557</v>
      </c>
      <c r="F37" s="291">
        <v>0</v>
      </c>
      <c r="G37" s="292">
        <f t="shared" si="11"/>
        <v>0</v>
      </c>
      <c r="H37" s="292">
        <f>H38</f>
        <v>0</v>
      </c>
      <c r="I37" s="292">
        <f>I38</f>
        <v>0</v>
      </c>
      <c r="J37" s="292">
        <f>J38</f>
        <v>0</v>
      </c>
      <c r="K37" s="290">
        <f t="shared" si="12"/>
        <v>1890557</v>
      </c>
      <c r="L37" s="291">
        <f>L38</f>
        <v>0</v>
      </c>
      <c r="M37" s="291">
        <f>M38</f>
        <v>1890557</v>
      </c>
      <c r="N37" s="291">
        <f>N38</f>
        <v>0</v>
      </c>
      <c r="O37" s="294">
        <f t="shared" si="2"/>
        <v>146671.32</v>
      </c>
      <c r="P37" s="294">
        <f>P38+P43</f>
        <v>0</v>
      </c>
      <c r="Q37" s="294">
        <f>Q38+Q43</f>
        <v>146671.32</v>
      </c>
      <c r="R37" s="294">
        <f>R38+R43</f>
        <v>0</v>
      </c>
      <c r="S37" s="290">
        <f t="shared" si="4"/>
        <v>2037228.32</v>
      </c>
      <c r="T37" s="291">
        <f>T38+T43</f>
        <v>0</v>
      </c>
      <c r="U37" s="291">
        <f>U38+U43</f>
        <v>2037228.32</v>
      </c>
      <c r="V37" s="291">
        <f>V38+V43</f>
        <v>0</v>
      </c>
      <c r="W37" s="294">
        <f t="shared" si="14"/>
        <v>1119664</v>
      </c>
      <c r="X37" s="294">
        <f>X38+X43</f>
        <v>0</v>
      </c>
      <c r="Y37" s="294">
        <f>Y38+Y43</f>
        <v>1119664</v>
      </c>
      <c r="Z37" s="294">
        <f>Z38+Z43</f>
        <v>0</v>
      </c>
      <c r="AA37" s="290">
        <f t="shared" si="5"/>
        <v>3156892.3200000003</v>
      </c>
      <c r="AB37" s="291">
        <f>AB38+AB43</f>
        <v>0</v>
      </c>
      <c r="AC37" s="291">
        <f>AC38+AC43</f>
        <v>3156892.3200000003</v>
      </c>
      <c r="AD37" s="291">
        <f>AD38+AD43</f>
        <v>0</v>
      </c>
      <c r="AE37" s="294">
        <f t="shared" si="15"/>
        <v>699677.19</v>
      </c>
      <c r="AF37" s="294">
        <f>AF38+AF43</f>
        <v>0</v>
      </c>
      <c r="AG37" s="294">
        <f>AG38+AG43</f>
        <v>699677.19</v>
      </c>
      <c r="AH37" s="294">
        <f>AH38+AH43</f>
        <v>0</v>
      </c>
      <c r="AI37" s="293">
        <f t="shared" si="6"/>
        <v>3856569.51</v>
      </c>
      <c r="AJ37" s="291">
        <f>AJ38+AJ43</f>
        <v>0</v>
      </c>
      <c r="AK37" s="291">
        <f>AK38+AK43</f>
        <v>3856569.51</v>
      </c>
      <c r="AL37" s="291">
        <f>AL38+AL43</f>
        <v>0</v>
      </c>
      <c r="AN37"/>
    </row>
    <row r="38" spans="1:40" s="4" customFormat="1" ht="25.5">
      <c r="A38" s="288">
        <v>25010000</v>
      </c>
      <c r="B38" s="289" t="s">
        <v>32</v>
      </c>
      <c r="C38" s="290">
        <f t="shared" si="0"/>
        <v>1890557</v>
      </c>
      <c r="D38" s="291">
        <v>0</v>
      </c>
      <c r="E38" s="291">
        <v>1890557</v>
      </c>
      <c r="F38" s="291">
        <v>0</v>
      </c>
      <c r="G38" s="292">
        <f t="shared" si="11"/>
        <v>0</v>
      </c>
      <c r="H38" s="292">
        <f>SUM(H39:H42)</f>
        <v>0</v>
      </c>
      <c r="I38" s="292">
        <f>SUM(I39:I42)</f>
        <v>0</v>
      </c>
      <c r="J38" s="292">
        <f>SUM(J39:J42)</f>
        <v>0</v>
      </c>
      <c r="K38" s="290">
        <f t="shared" si="12"/>
        <v>1890557</v>
      </c>
      <c r="L38" s="291">
        <f>SUM(L39:L42)</f>
        <v>0</v>
      </c>
      <c r="M38" s="291">
        <f>SUM(M39:M42)</f>
        <v>1890557</v>
      </c>
      <c r="N38" s="291">
        <f>SUM(N39:N42)</f>
        <v>0</v>
      </c>
      <c r="O38" s="294">
        <f t="shared" si="2"/>
        <v>3928.56</v>
      </c>
      <c r="P38" s="294">
        <f>SUM(P39:P42)</f>
        <v>0</v>
      </c>
      <c r="Q38" s="294">
        <f>SUM(Q39:Q42)</f>
        <v>3928.56</v>
      </c>
      <c r="R38" s="294">
        <f>SUM(R39:R42)</f>
        <v>0</v>
      </c>
      <c r="S38" s="290">
        <f t="shared" si="4"/>
        <v>1894485.56</v>
      </c>
      <c r="T38" s="291">
        <f>SUM(T39:T42)</f>
        <v>0</v>
      </c>
      <c r="U38" s="291">
        <f>M38+Q38</f>
        <v>1894485.56</v>
      </c>
      <c r="V38" s="291">
        <f>SUM(V39:V42)</f>
        <v>0</v>
      </c>
      <c r="W38" s="294">
        <f t="shared" si="14"/>
        <v>116</v>
      </c>
      <c r="X38" s="294">
        <f>SUM(X39:X42)</f>
        <v>0</v>
      </c>
      <c r="Y38" s="294">
        <f>SUM(Y39:Y42)</f>
        <v>116</v>
      </c>
      <c r="Z38" s="294">
        <f>SUM(Z39:Z42)</f>
        <v>0</v>
      </c>
      <c r="AA38" s="290">
        <f t="shared" si="5"/>
        <v>1894601.56</v>
      </c>
      <c r="AB38" s="291">
        <f>SUM(AB39:AB42)</f>
        <v>0</v>
      </c>
      <c r="AC38" s="291">
        <f>U38+Y38</f>
        <v>1894601.56</v>
      </c>
      <c r="AD38" s="291">
        <f>SUM(AD39:AD42)</f>
        <v>0</v>
      </c>
      <c r="AE38" s="294">
        <f t="shared" si="15"/>
        <v>27742</v>
      </c>
      <c r="AF38" s="294">
        <f>SUM(AF39:AF42)</f>
        <v>0</v>
      </c>
      <c r="AG38" s="294">
        <f>SUM(AG39:AG42)</f>
        <v>27742</v>
      </c>
      <c r="AH38" s="294">
        <f>SUM(AH39:AH42)</f>
        <v>0</v>
      </c>
      <c r="AI38" s="293">
        <f t="shared" si="6"/>
        <v>1922343.56</v>
      </c>
      <c r="AJ38" s="291">
        <f>SUM(AJ39:AJ42)</f>
        <v>0</v>
      </c>
      <c r="AK38" s="291">
        <f>AC38+AG38</f>
        <v>1922343.56</v>
      </c>
      <c r="AL38" s="291">
        <f>SUM(AL39:AL42)</f>
        <v>0</v>
      </c>
      <c r="AN38"/>
    </row>
    <row r="39" spans="1:38" ht="31.5" customHeight="1">
      <c r="A39" s="295">
        <v>25010100</v>
      </c>
      <c r="B39" s="296" t="s">
        <v>33</v>
      </c>
      <c r="C39" s="297">
        <f t="shared" si="0"/>
        <v>1728907</v>
      </c>
      <c r="D39" s="298">
        <v>0</v>
      </c>
      <c r="E39" s="298">
        <v>1728907</v>
      </c>
      <c r="F39" s="298">
        <v>0</v>
      </c>
      <c r="G39" s="292">
        <f t="shared" si="11"/>
        <v>0</v>
      </c>
      <c r="H39" s="299"/>
      <c r="I39" s="299"/>
      <c r="J39" s="299"/>
      <c r="K39" s="297">
        <f t="shared" si="12"/>
        <v>1728907</v>
      </c>
      <c r="L39" s="298">
        <f aca="true" t="shared" si="28" ref="L39:N42">D39+H39</f>
        <v>0</v>
      </c>
      <c r="M39" s="298">
        <f t="shared" si="28"/>
        <v>1728907</v>
      </c>
      <c r="N39" s="298">
        <f t="shared" si="28"/>
        <v>0</v>
      </c>
      <c r="O39" s="294">
        <f t="shared" si="2"/>
        <v>2400</v>
      </c>
      <c r="P39" s="300"/>
      <c r="Q39" s="300">
        <v>2400</v>
      </c>
      <c r="R39" s="300"/>
      <c r="S39" s="290">
        <f t="shared" si="4"/>
        <v>1731307</v>
      </c>
      <c r="T39" s="301">
        <f aca="true" t="shared" si="29" ref="T39:U45">L39+P39</f>
        <v>0</v>
      </c>
      <c r="U39" s="301">
        <f>M39+Q39</f>
        <v>1731307</v>
      </c>
      <c r="V39" s="301">
        <f aca="true" t="shared" si="30" ref="V39:V45">N39+R39</f>
        <v>0</v>
      </c>
      <c r="W39" s="294">
        <f t="shared" si="14"/>
        <v>0</v>
      </c>
      <c r="X39" s="300"/>
      <c r="Y39" s="300"/>
      <c r="Z39" s="300"/>
      <c r="AA39" s="290">
        <f t="shared" si="5"/>
        <v>1731307</v>
      </c>
      <c r="AB39" s="301">
        <f aca="true" t="shared" si="31" ref="AB39:AC45">T39+X39</f>
        <v>0</v>
      </c>
      <c r="AC39" s="301">
        <f>U39+Y39</f>
        <v>1731307</v>
      </c>
      <c r="AD39" s="301">
        <f aca="true" t="shared" si="32" ref="AD39:AD45">V39+Z39</f>
        <v>0</v>
      </c>
      <c r="AE39" s="294">
        <f t="shared" si="15"/>
        <v>17176</v>
      </c>
      <c r="AF39" s="300"/>
      <c r="AG39" s="300">
        <v>17176</v>
      </c>
      <c r="AH39" s="300"/>
      <c r="AI39" s="293">
        <f t="shared" si="6"/>
        <v>1748483</v>
      </c>
      <c r="AJ39" s="301">
        <f aca="true" t="shared" si="33" ref="AJ39:AK45">AB39+AF39</f>
        <v>0</v>
      </c>
      <c r="AK39" s="301">
        <f>AC39+AG39</f>
        <v>1748483</v>
      </c>
      <c r="AL39" s="301">
        <f aca="true" t="shared" si="34" ref="AL39:AL45">AD39+AH39</f>
        <v>0</v>
      </c>
    </row>
    <row r="40" spans="1:38" ht="27" customHeight="1">
      <c r="A40" s="295">
        <v>25010200</v>
      </c>
      <c r="B40" s="296" t="s">
        <v>34</v>
      </c>
      <c r="C40" s="297">
        <f t="shared" si="0"/>
        <v>56550</v>
      </c>
      <c r="D40" s="298">
        <v>0</v>
      </c>
      <c r="E40" s="298">
        <v>56550</v>
      </c>
      <c r="F40" s="298">
        <v>0</v>
      </c>
      <c r="G40" s="292">
        <f t="shared" si="11"/>
        <v>0</v>
      </c>
      <c r="H40" s="299"/>
      <c r="I40" s="299"/>
      <c r="J40" s="299"/>
      <c r="K40" s="297">
        <f t="shared" si="12"/>
        <v>56550</v>
      </c>
      <c r="L40" s="298">
        <f t="shared" si="28"/>
        <v>0</v>
      </c>
      <c r="M40" s="298">
        <f t="shared" si="28"/>
        <v>56550</v>
      </c>
      <c r="N40" s="298">
        <f t="shared" si="28"/>
        <v>0</v>
      </c>
      <c r="O40" s="294">
        <f t="shared" si="2"/>
        <v>0</v>
      </c>
      <c r="P40" s="300"/>
      <c r="Q40" s="300"/>
      <c r="R40" s="300"/>
      <c r="S40" s="290">
        <f t="shared" si="4"/>
        <v>56550</v>
      </c>
      <c r="T40" s="301">
        <f t="shared" si="29"/>
        <v>0</v>
      </c>
      <c r="U40" s="301">
        <f t="shared" si="29"/>
        <v>56550</v>
      </c>
      <c r="V40" s="301">
        <f t="shared" si="30"/>
        <v>0</v>
      </c>
      <c r="W40" s="294">
        <f t="shared" si="14"/>
        <v>0</v>
      </c>
      <c r="X40" s="300"/>
      <c r="Y40" s="300"/>
      <c r="Z40" s="300"/>
      <c r="AA40" s="290">
        <f t="shared" si="5"/>
        <v>56550</v>
      </c>
      <c r="AB40" s="301">
        <f t="shared" si="31"/>
        <v>0</v>
      </c>
      <c r="AC40" s="301">
        <f t="shared" si="31"/>
        <v>56550</v>
      </c>
      <c r="AD40" s="301">
        <f t="shared" si="32"/>
        <v>0</v>
      </c>
      <c r="AE40" s="294">
        <f t="shared" si="15"/>
        <v>0</v>
      </c>
      <c r="AF40" s="300"/>
      <c r="AG40" s="300"/>
      <c r="AH40" s="300"/>
      <c r="AI40" s="293">
        <f t="shared" si="6"/>
        <v>56550</v>
      </c>
      <c r="AJ40" s="301">
        <f t="shared" si="33"/>
        <v>0</v>
      </c>
      <c r="AK40" s="301">
        <f t="shared" si="33"/>
        <v>56550</v>
      </c>
      <c r="AL40" s="301">
        <f t="shared" si="34"/>
        <v>0</v>
      </c>
    </row>
    <row r="41" spans="1:38" ht="16.5" customHeight="1">
      <c r="A41" s="295">
        <v>25010300</v>
      </c>
      <c r="B41" s="296" t="s">
        <v>35</v>
      </c>
      <c r="C41" s="297">
        <f t="shared" si="0"/>
        <v>95100</v>
      </c>
      <c r="D41" s="298">
        <v>0</v>
      </c>
      <c r="E41" s="298">
        <v>95100</v>
      </c>
      <c r="F41" s="298">
        <v>0</v>
      </c>
      <c r="G41" s="292">
        <f t="shared" si="11"/>
        <v>0</v>
      </c>
      <c r="H41" s="299"/>
      <c r="I41" s="299"/>
      <c r="J41" s="299"/>
      <c r="K41" s="297">
        <f t="shared" si="12"/>
        <v>95100</v>
      </c>
      <c r="L41" s="298">
        <f t="shared" si="28"/>
        <v>0</v>
      </c>
      <c r="M41" s="298">
        <f t="shared" si="28"/>
        <v>95100</v>
      </c>
      <c r="N41" s="298">
        <f t="shared" si="28"/>
        <v>0</v>
      </c>
      <c r="O41" s="294">
        <f t="shared" si="2"/>
        <v>1528.56</v>
      </c>
      <c r="P41" s="300"/>
      <c r="Q41" s="300">
        <v>1528.56</v>
      </c>
      <c r="R41" s="300"/>
      <c r="S41" s="290">
        <f t="shared" si="4"/>
        <v>96628.56</v>
      </c>
      <c r="T41" s="301">
        <f t="shared" si="29"/>
        <v>0</v>
      </c>
      <c r="U41" s="301">
        <f t="shared" si="29"/>
        <v>96628.56</v>
      </c>
      <c r="V41" s="301">
        <f t="shared" si="30"/>
        <v>0</v>
      </c>
      <c r="W41" s="294">
        <f t="shared" si="14"/>
        <v>0</v>
      </c>
      <c r="X41" s="300"/>
      <c r="Y41" s="300"/>
      <c r="Z41" s="300"/>
      <c r="AA41" s="290">
        <f t="shared" si="5"/>
        <v>96628.56</v>
      </c>
      <c r="AB41" s="301">
        <f t="shared" si="31"/>
        <v>0</v>
      </c>
      <c r="AC41" s="301">
        <f t="shared" si="31"/>
        <v>96628.56</v>
      </c>
      <c r="AD41" s="301">
        <f t="shared" si="32"/>
        <v>0</v>
      </c>
      <c r="AE41" s="294">
        <f t="shared" si="15"/>
        <v>0</v>
      </c>
      <c r="AF41" s="300"/>
      <c r="AG41" s="300"/>
      <c r="AH41" s="300"/>
      <c r="AI41" s="293">
        <f t="shared" si="6"/>
        <v>96628.56</v>
      </c>
      <c r="AJ41" s="301">
        <f t="shared" si="33"/>
        <v>0</v>
      </c>
      <c r="AK41" s="301">
        <f t="shared" si="33"/>
        <v>96628.56</v>
      </c>
      <c r="AL41" s="301">
        <f t="shared" si="34"/>
        <v>0</v>
      </c>
    </row>
    <row r="42" spans="1:38" ht="25.5">
      <c r="A42" s="295">
        <v>25010400</v>
      </c>
      <c r="B42" s="296" t="s">
        <v>36</v>
      </c>
      <c r="C42" s="297">
        <f t="shared" si="0"/>
        <v>10000</v>
      </c>
      <c r="D42" s="298">
        <v>0</v>
      </c>
      <c r="E42" s="298">
        <v>10000</v>
      </c>
      <c r="F42" s="298">
        <v>0</v>
      </c>
      <c r="G42" s="292">
        <f t="shared" si="11"/>
        <v>0</v>
      </c>
      <c r="H42" s="299"/>
      <c r="I42" s="299"/>
      <c r="J42" s="299"/>
      <c r="K42" s="297">
        <f t="shared" si="12"/>
        <v>10000</v>
      </c>
      <c r="L42" s="298">
        <f t="shared" si="28"/>
        <v>0</v>
      </c>
      <c r="M42" s="298">
        <f t="shared" si="28"/>
        <v>10000</v>
      </c>
      <c r="N42" s="298">
        <f t="shared" si="28"/>
        <v>0</v>
      </c>
      <c r="O42" s="294">
        <f t="shared" si="2"/>
        <v>0</v>
      </c>
      <c r="P42" s="300"/>
      <c r="Q42" s="300"/>
      <c r="R42" s="300"/>
      <c r="S42" s="290">
        <f t="shared" si="4"/>
        <v>10000</v>
      </c>
      <c r="T42" s="301">
        <f t="shared" si="29"/>
        <v>0</v>
      </c>
      <c r="U42" s="301">
        <f t="shared" si="29"/>
        <v>10000</v>
      </c>
      <c r="V42" s="301">
        <f t="shared" si="30"/>
        <v>0</v>
      </c>
      <c r="W42" s="294">
        <f t="shared" si="14"/>
        <v>116</v>
      </c>
      <c r="X42" s="300"/>
      <c r="Y42" s="300">
        <v>116</v>
      </c>
      <c r="Z42" s="300"/>
      <c r="AA42" s="290">
        <f t="shared" si="5"/>
        <v>10116</v>
      </c>
      <c r="AB42" s="301">
        <f t="shared" si="31"/>
        <v>0</v>
      </c>
      <c r="AC42" s="301">
        <f t="shared" si="31"/>
        <v>10116</v>
      </c>
      <c r="AD42" s="301">
        <f t="shared" si="32"/>
        <v>0</v>
      </c>
      <c r="AE42" s="294">
        <f t="shared" si="15"/>
        <v>10566</v>
      </c>
      <c r="AF42" s="300"/>
      <c r="AG42" s="300">
        <v>10566</v>
      </c>
      <c r="AH42" s="300"/>
      <c r="AI42" s="293">
        <f t="shared" si="6"/>
        <v>20682</v>
      </c>
      <c r="AJ42" s="301">
        <f t="shared" si="33"/>
        <v>0</v>
      </c>
      <c r="AK42" s="301">
        <f t="shared" si="33"/>
        <v>20682</v>
      </c>
      <c r="AL42" s="301">
        <f t="shared" si="34"/>
        <v>0</v>
      </c>
    </row>
    <row r="43" spans="1:38" ht="12.75">
      <c r="A43" s="288">
        <v>25020000</v>
      </c>
      <c r="B43" s="302" t="s">
        <v>248</v>
      </c>
      <c r="C43" s="297"/>
      <c r="D43" s="298"/>
      <c r="E43" s="298"/>
      <c r="F43" s="298"/>
      <c r="G43" s="292"/>
      <c r="H43" s="299"/>
      <c r="I43" s="299"/>
      <c r="J43" s="299"/>
      <c r="K43" s="297"/>
      <c r="L43" s="298"/>
      <c r="M43" s="298"/>
      <c r="N43" s="298"/>
      <c r="O43" s="294">
        <f t="shared" si="2"/>
        <v>142742.76</v>
      </c>
      <c r="P43" s="294">
        <f>SUM(P44:P45)</f>
        <v>0</v>
      </c>
      <c r="Q43" s="294">
        <f>SUM(Q44:Q45)</f>
        <v>142742.76</v>
      </c>
      <c r="R43" s="294">
        <f>SUM(R44:R45)</f>
        <v>0</v>
      </c>
      <c r="S43" s="290">
        <f>T43+U43</f>
        <v>142742.76</v>
      </c>
      <c r="T43" s="301">
        <f t="shared" si="29"/>
        <v>0</v>
      </c>
      <c r="U43" s="301">
        <f t="shared" si="29"/>
        <v>142742.76</v>
      </c>
      <c r="V43" s="301">
        <f t="shared" si="30"/>
        <v>0</v>
      </c>
      <c r="W43" s="294">
        <f t="shared" si="14"/>
        <v>1119548</v>
      </c>
      <c r="X43" s="294">
        <f>SUM(X44:X45)</f>
        <v>0</v>
      </c>
      <c r="Y43" s="294">
        <f>SUM(Y44:Y45)</f>
        <v>1119548</v>
      </c>
      <c r="Z43" s="294">
        <f>SUM(Z44:Z45)</f>
        <v>0</v>
      </c>
      <c r="AA43" s="290">
        <f>AB43+AC43</f>
        <v>1262290.76</v>
      </c>
      <c r="AB43" s="301">
        <f t="shared" si="31"/>
        <v>0</v>
      </c>
      <c r="AC43" s="301">
        <f t="shared" si="31"/>
        <v>1262290.76</v>
      </c>
      <c r="AD43" s="301">
        <f t="shared" si="32"/>
        <v>0</v>
      </c>
      <c r="AE43" s="294">
        <f t="shared" si="15"/>
        <v>671935.19</v>
      </c>
      <c r="AF43" s="294">
        <f>SUM(AF44:AF45)</f>
        <v>0</v>
      </c>
      <c r="AG43" s="294">
        <f>SUM(AG44:AG45)</f>
        <v>671935.19</v>
      </c>
      <c r="AH43" s="294">
        <f>SUM(AH44:AH45)</f>
        <v>0</v>
      </c>
      <c r="AI43" s="293">
        <f>AJ43+AK43</f>
        <v>1934225.95</v>
      </c>
      <c r="AJ43" s="301">
        <f t="shared" si="33"/>
        <v>0</v>
      </c>
      <c r="AK43" s="301">
        <f t="shared" si="33"/>
        <v>1934225.95</v>
      </c>
      <c r="AL43" s="301">
        <f t="shared" si="34"/>
        <v>0</v>
      </c>
    </row>
    <row r="44" spans="1:38" ht="18" customHeight="1">
      <c r="A44" s="295">
        <v>25020100</v>
      </c>
      <c r="B44" s="303" t="s">
        <v>249</v>
      </c>
      <c r="C44" s="297"/>
      <c r="D44" s="298"/>
      <c r="E44" s="298"/>
      <c r="F44" s="298"/>
      <c r="G44" s="292"/>
      <c r="H44" s="299"/>
      <c r="I44" s="299"/>
      <c r="J44" s="299"/>
      <c r="K44" s="297"/>
      <c r="L44" s="298"/>
      <c r="M44" s="298"/>
      <c r="N44" s="298"/>
      <c r="O44" s="294">
        <f t="shared" si="2"/>
        <v>135683.66</v>
      </c>
      <c r="P44" s="300"/>
      <c r="Q44" s="300">
        <v>135683.66</v>
      </c>
      <c r="R44" s="300"/>
      <c r="S44" s="290">
        <f>T44+U44</f>
        <v>135683.66</v>
      </c>
      <c r="T44" s="301">
        <f t="shared" si="29"/>
        <v>0</v>
      </c>
      <c r="U44" s="301">
        <f t="shared" si="29"/>
        <v>135683.66</v>
      </c>
      <c r="V44" s="301">
        <f t="shared" si="30"/>
        <v>0</v>
      </c>
      <c r="W44" s="294">
        <f t="shared" si="14"/>
        <v>1112157.21</v>
      </c>
      <c r="X44" s="300"/>
      <c r="Y44" s="300">
        <v>1112157.21</v>
      </c>
      <c r="Z44" s="300"/>
      <c r="AA44" s="290">
        <f>AB44+AC44</f>
        <v>1247840.8699999999</v>
      </c>
      <c r="AB44" s="301">
        <f t="shared" si="31"/>
        <v>0</v>
      </c>
      <c r="AC44" s="301">
        <f t="shared" si="31"/>
        <v>1247840.8699999999</v>
      </c>
      <c r="AD44" s="301">
        <f t="shared" si="32"/>
        <v>0</v>
      </c>
      <c r="AE44" s="294">
        <f t="shared" si="15"/>
        <v>671935.19</v>
      </c>
      <c r="AF44" s="300"/>
      <c r="AG44" s="300">
        <v>671935.19</v>
      </c>
      <c r="AH44" s="300"/>
      <c r="AI44" s="293">
        <f>AJ44+AK44</f>
        <v>1919776.0599999998</v>
      </c>
      <c r="AJ44" s="301">
        <f t="shared" si="33"/>
        <v>0</v>
      </c>
      <c r="AK44" s="301">
        <f t="shared" si="33"/>
        <v>1919776.0599999998</v>
      </c>
      <c r="AL44" s="301">
        <f t="shared" si="34"/>
        <v>0</v>
      </c>
    </row>
    <row r="45" spans="1:38" ht="81" customHeight="1">
      <c r="A45" s="295">
        <v>25020200</v>
      </c>
      <c r="B45" s="296" t="s">
        <v>250</v>
      </c>
      <c r="C45" s="297"/>
      <c r="D45" s="298"/>
      <c r="E45" s="298"/>
      <c r="F45" s="298"/>
      <c r="G45" s="292"/>
      <c r="H45" s="299"/>
      <c r="I45" s="299"/>
      <c r="J45" s="299"/>
      <c r="K45" s="297"/>
      <c r="L45" s="298"/>
      <c r="M45" s="298"/>
      <c r="N45" s="298"/>
      <c r="O45" s="294">
        <f t="shared" si="2"/>
        <v>7059.1</v>
      </c>
      <c r="P45" s="300"/>
      <c r="Q45" s="300">
        <v>7059.1</v>
      </c>
      <c r="R45" s="300"/>
      <c r="S45" s="290">
        <f>T45+U45</f>
        <v>7059.1</v>
      </c>
      <c r="T45" s="301">
        <f t="shared" si="29"/>
        <v>0</v>
      </c>
      <c r="U45" s="301">
        <f t="shared" si="29"/>
        <v>7059.1</v>
      </c>
      <c r="V45" s="301">
        <f t="shared" si="30"/>
        <v>0</v>
      </c>
      <c r="W45" s="294">
        <f t="shared" si="14"/>
        <v>7390.79</v>
      </c>
      <c r="X45" s="300"/>
      <c r="Y45" s="300">
        <v>7390.79</v>
      </c>
      <c r="Z45" s="300"/>
      <c r="AA45" s="290">
        <f>AB45+AC45</f>
        <v>14449.89</v>
      </c>
      <c r="AB45" s="301">
        <f t="shared" si="31"/>
        <v>0</v>
      </c>
      <c r="AC45" s="301">
        <f t="shared" si="31"/>
        <v>14449.89</v>
      </c>
      <c r="AD45" s="301">
        <f t="shared" si="32"/>
        <v>0</v>
      </c>
      <c r="AE45" s="294">
        <f t="shared" si="15"/>
        <v>0</v>
      </c>
      <c r="AF45" s="300"/>
      <c r="AG45" s="300"/>
      <c r="AH45" s="300"/>
      <c r="AI45" s="293">
        <f>AJ45+AK45</f>
        <v>14449.89</v>
      </c>
      <c r="AJ45" s="301">
        <f t="shared" si="33"/>
        <v>0</v>
      </c>
      <c r="AK45" s="301">
        <f t="shared" si="33"/>
        <v>14449.89</v>
      </c>
      <c r="AL45" s="301">
        <f t="shared" si="34"/>
        <v>0</v>
      </c>
    </row>
    <row r="46" spans="1:40" s="4" customFormat="1" ht="12.75">
      <c r="A46" s="304" t="s">
        <v>37</v>
      </c>
      <c r="B46" s="305"/>
      <c r="C46" s="290">
        <f t="shared" si="0"/>
        <v>50384044</v>
      </c>
      <c r="D46" s="290">
        <v>48493487</v>
      </c>
      <c r="E46" s="290">
        <v>1890557</v>
      </c>
      <c r="F46" s="290">
        <v>0</v>
      </c>
      <c r="G46" s="292">
        <f t="shared" si="11"/>
        <v>0</v>
      </c>
      <c r="H46" s="292">
        <f>H26+H16</f>
        <v>0</v>
      </c>
      <c r="I46" s="292">
        <f>I26+I16</f>
        <v>0</v>
      </c>
      <c r="J46" s="292">
        <f>J26+J16</f>
        <v>0</v>
      </c>
      <c r="K46" s="290">
        <f t="shared" si="12"/>
        <v>50384044</v>
      </c>
      <c r="L46" s="290">
        <f>L26+L16</f>
        <v>48493487</v>
      </c>
      <c r="M46" s="290">
        <f>M26+M16</f>
        <v>1890557</v>
      </c>
      <c r="N46" s="290">
        <f>N26+N16</f>
        <v>0</v>
      </c>
      <c r="O46" s="292">
        <f>P46+Q46</f>
        <v>146671.32</v>
      </c>
      <c r="P46" s="292">
        <f>P26+P16</f>
        <v>0</v>
      </c>
      <c r="Q46" s="292">
        <f>Q16+Q26</f>
        <v>146671.32</v>
      </c>
      <c r="R46" s="292">
        <f>R16+R26</f>
        <v>0</v>
      </c>
      <c r="S46" s="290">
        <f t="shared" si="4"/>
        <v>50530715.32</v>
      </c>
      <c r="T46" s="290">
        <f>T26+T16</f>
        <v>48493487</v>
      </c>
      <c r="U46" s="290">
        <f>U26+U16</f>
        <v>2037228.32</v>
      </c>
      <c r="V46" s="290">
        <f>V26+V16</f>
        <v>0</v>
      </c>
      <c r="W46" s="292">
        <f t="shared" si="14"/>
        <v>1119664</v>
      </c>
      <c r="X46" s="292">
        <f>X26+X16</f>
        <v>0</v>
      </c>
      <c r="Y46" s="292">
        <f>Y16+Y26</f>
        <v>1119664</v>
      </c>
      <c r="Z46" s="292">
        <f>Z16+Z26</f>
        <v>0</v>
      </c>
      <c r="AA46" s="290">
        <f aca="true" t="shared" si="35" ref="AA46:AA64">AB46+AC46</f>
        <v>51650379.32</v>
      </c>
      <c r="AB46" s="290">
        <f>AB26+AB16</f>
        <v>48493487</v>
      </c>
      <c r="AC46" s="290">
        <f>AC26+AC16</f>
        <v>3156892.3200000003</v>
      </c>
      <c r="AD46" s="290">
        <f>AD26+AD16</f>
        <v>0</v>
      </c>
      <c r="AE46" s="292">
        <f t="shared" si="15"/>
        <v>699677.19</v>
      </c>
      <c r="AF46" s="292">
        <f>AF26+AF16</f>
        <v>0</v>
      </c>
      <c r="AG46" s="292">
        <f>AG16+AG26</f>
        <v>699677.19</v>
      </c>
      <c r="AH46" s="292">
        <f>AH16+AH26</f>
        <v>0</v>
      </c>
      <c r="AI46" s="293">
        <f aca="true" t="shared" si="36" ref="AI46:AI64">AJ46+AK46</f>
        <v>52350056.51</v>
      </c>
      <c r="AJ46" s="290">
        <f>AJ26+AJ16</f>
        <v>48493487</v>
      </c>
      <c r="AK46" s="290">
        <f>AK26+AK16</f>
        <v>3856569.51</v>
      </c>
      <c r="AL46" s="290">
        <f>AL26+AL16</f>
        <v>0</v>
      </c>
      <c r="AN46"/>
    </row>
    <row r="47" spans="1:40" s="4" customFormat="1" ht="12.75">
      <c r="A47" s="288">
        <v>40000000</v>
      </c>
      <c r="B47" s="289" t="s">
        <v>38</v>
      </c>
      <c r="C47" s="290">
        <f t="shared" si="0"/>
        <v>195984270</v>
      </c>
      <c r="D47" s="291">
        <f>D48</f>
        <v>195984270</v>
      </c>
      <c r="E47" s="291">
        <v>0</v>
      </c>
      <c r="F47" s="291">
        <v>0</v>
      </c>
      <c r="G47" s="292">
        <f t="shared" si="11"/>
        <v>11600</v>
      </c>
      <c r="H47" s="292">
        <f>H48</f>
        <v>11600</v>
      </c>
      <c r="I47" s="292">
        <f>I48</f>
        <v>0</v>
      </c>
      <c r="J47" s="292">
        <f>J48</f>
        <v>0</v>
      </c>
      <c r="K47" s="290">
        <f t="shared" si="12"/>
        <v>195995870</v>
      </c>
      <c r="L47" s="291">
        <f>L48</f>
        <v>195995870</v>
      </c>
      <c r="M47" s="291">
        <f>M48</f>
        <v>0</v>
      </c>
      <c r="N47" s="291">
        <f>N48</f>
        <v>0</v>
      </c>
      <c r="O47" s="292">
        <f>O48</f>
        <v>482386</v>
      </c>
      <c r="P47" s="292">
        <f>P48+P52</f>
        <v>482386</v>
      </c>
      <c r="Q47" s="292">
        <f>Q48+Q52</f>
        <v>0</v>
      </c>
      <c r="R47" s="292">
        <f>R48+R52</f>
        <v>0</v>
      </c>
      <c r="S47" s="290">
        <f t="shared" si="4"/>
        <v>196478256</v>
      </c>
      <c r="T47" s="291">
        <f>T48</f>
        <v>196478256</v>
      </c>
      <c r="U47" s="291">
        <f>U48</f>
        <v>0</v>
      </c>
      <c r="V47" s="291">
        <f>V48</f>
        <v>0</v>
      </c>
      <c r="W47" s="292">
        <f>W48</f>
        <v>-2286339.4</v>
      </c>
      <c r="X47" s="292">
        <f>X48+X52</f>
        <v>-2286339.4</v>
      </c>
      <c r="Y47" s="292">
        <f>Y48+Y52</f>
        <v>0</v>
      </c>
      <c r="Z47" s="292">
        <f>Z48+Z52</f>
        <v>0</v>
      </c>
      <c r="AA47" s="290">
        <f t="shared" si="35"/>
        <v>198959645.6</v>
      </c>
      <c r="AB47" s="291">
        <f>AB48</f>
        <v>194191916.6</v>
      </c>
      <c r="AC47" s="291">
        <f>AC48</f>
        <v>4767729</v>
      </c>
      <c r="AD47" s="291">
        <f>AD48</f>
        <v>4767729</v>
      </c>
      <c r="AE47" s="292">
        <f>AE48</f>
        <v>957965</v>
      </c>
      <c r="AF47" s="292">
        <f>AF48+AF52</f>
        <v>957965</v>
      </c>
      <c r="AG47" s="292">
        <f>AG48+AG52</f>
        <v>0</v>
      </c>
      <c r="AH47" s="292">
        <f>AH48+AH52</f>
        <v>3047130</v>
      </c>
      <c r="AI47" s="293">
        <f t="shared" si="36"/>
        <v>202964740.6</v>
      </c>
      <c r="AJ47" s="291">
        <f>AJ48</f>
        <v>195149881.6</v>
      </c>
      <c r="AK47" s="291">
        <f>AK48</f>
        <v>7814859</v>
      </c>
      <c r="AL47" s="291">
        <f>AL48</f>
        <v>7814859</v>
      </c>
      <c r="AN47"/>
    </row>
    <row r="48" spans="1:40" s="4" customFormat="1" ht="12.75">
      <c r="A48" s="288">
        <v>41000000</v>
      </c>
      <c r="B48" s="289" t="s">
        <v>39</v>
      </c>
      <c r="C48" s="290">
        <f t="shared" si="0"/>
        <v>195984270</v>
      </c>
      <c r="D48" s="291">
        <f>D49+D53</f>
        <v>195984270</v>
      </c>
      <c r="E48" s="291">
        <v>0</v>
      </c>
      <c r="F48" s="291">
        <v>0</v>
      </c>
      <c r="G48" s="292">
        <f t="shared" si="11"/>
        <v>11600</v>
      </c>
      <c r="H48" s="292">
        <f>H49+H53</f>
        <v>11600</v>
      </c>
      <c r="I48" s="292">
        <f>I49+I53</f>
        <v>0</v>
      </c>
      <c r="J48" s="292">
        <f>J49+J53</f>
        <v>0</v>
      </c>
      <c r="K48" s="290">
        <f t="shared" si="12"/>
        <v>195995870</v>
      </c>
      <c r="L48" s="291">
        <f>L49+L53</f>
        <v>195995870</v>
      </c>
      <c r="M48" s="291">
        <f>M49+M53</f>
        <v>0</v>
      </c>
      <c r="N48" s="291">
        <f>N49+N53</f>
        <v>0</v>
      </c>
      <c r="O48" s="292">
        <f>O49+O53</f>
        <v>482386</v>
      </c>
      <c r="P48" s="292">
        <f>P49+P53</f>
        <v>482386</v>
      </c>
      <c r="Q48" s="292">
        <f>SUM(Q49:Q51)</f>
        <v>0</v>
      </c>
      <c r="R48" s="292">
        <f>SUM(R49:R51)</f>
        <v>0</v>
      </c>
      <c r="S48" s="290">
        <f t="shared" si="4"/>
        <v>196478256</v>
      </c>
      <c r="T48" s="291">
        <f>T49+T53</f>
        <v>196478256</v>
      </c>
      <c r="U48" s="291">
        <f>U49+U53</f>
        <v>0</v>
      </c>
      <c r="V48" s="291">
        <f>V49+V53</f>
        <v>0</v>
      </c>
      <c r="W48" s="292">
        <f>W49+W53</f>
        <v>-2286339.4</v>
      </c>
      <c r="X48" s="292">
        <f>X49+X53</f>
        <v>-2286339.4</v>
      </c>
      <c r="Y48" s="292">
        <f>SUM(Y49:Y51)</f>
        <v>0</v>
      </c>
      <c r="Z48" s="292">
        <f>SUM(Z49:Z51)</f>
        <v>0</v>
      </c>
      <c r="AA48" s="290">
        <f t="shared" si="35"/>
        <v>198959645.6</v>
      </c>
      <c r="AB48" s="291">
        <f>AB49+AB53</f>
        <v>194191916.6</v>
      </c>
      <c r="AC48" s="291">
        <f>AC49+AC53</f>
        <v>4767729</v>
      </c>
      <c r="AD48" s="291">
        <f>AD49+AD53</f>
        <v>4767729</v>
      </c>
      <c r="AE48" s="292">
        <f>AE49+AE53</f>
        <v>957965</v>
      </c>
      <c r="AF48" s="292">
        <f>AF49+AF53</f>
        <v>957965</v>
      </c>
      <c r="AG48" s="292">
        <f>SUM(AG49:AG51)</f>
        <v>0</v>
      </c>
      <c r="AH48" s="292">
        <f>SUM(AH49:AH51)</f>
        <v>0</v>
      </c>
      <c r="AI48" s="293">
        <f t="shared" si="36"/>
        <v>202964740.6</v>
      </c>
      <c r="AJ48" s="291">
        <f>AJ49+AJ53</f>
        <v>195149881.6</v>
      </c>
      <c r="AK48" s="291">
        <f>AK49+AK53</f>
        <v>7814859</v>
      </c>
      <c r="AL48" s="291">
        <f>AL49+AL53</f>
        <v>7814859</v>
      </c>
      <c r="AN48"/>
    </row>
    <row r="49" spans="1:40" s="4" customFormat="1" ht="12.75">
      <c r="A49" s="288">
        <v>41020000</v>
      </c>
      <c r="B49" s="289" t="s">
        <v>40</v>
      </c>
      <c r="C49" s="290">
        <f t="shared" si="0"/>
        <v>17100391</v>
      </c>
      <c r="D49" s="291">
        <f>SUM(D50:D52)</f>
        <v>17100391</v>
      </c>
      <c r="E49" s="291">
        <v>0</v>
      </c>
      <c r="F49" s="291">
        <v>0</v>
      </c>
      <c r="G49" s="292">
        <f t="shared" si="11"/>
        <v>9500</v>
      </c>
      <c r="H49" s="292">
        <f>SUM(H50:H52)</f>
        <v>9500</v>
      </c>
      <c r="I49" s="292">
        <f>SUM(I50:I52)</f>
        <v>0</v>
      </c>
      <c r="J49" s="292">
        <f>SUM(J50:J52)</f>
        <v>0</v>
      </c>
      <c r="K49" s="290">
        <f t="shared" si="12"/>
        <v>17109891</v>
      </c>
      <c r="L49" s="291">
        <f>SUM(L50:L52)</f>
        <v>17109891</v>
      </c>
      <c r="M49" s="291">
        <f>SUM(M50:M52)</f>
        <v>0</v>
      </c>
      <c r="N49" s="291">
        <f>SUM(N50:N52)</f>
        <v>0</v>
      </c>
      <c r="O49" s="292">
        <f>SUM(P49:Q49)</f>
        <v>0</v>
      </c>
      <c r="P49" s="292">
        <f>SUM(P50:P52)</f>
        <v>0</v>
      </c>
      <c r="Q49" s="292">
        <f>SUM(Q50:Q52)</f>
        <v>0</v>
      </c>
      <c r="R49" s="299"/>
      <c r="S49" s="290">
        <f t="shared" si="4"/>
        <v>17109891</v>
      </c>
      <c r="T49" s="306">
        <f>SUM(T50:T52)</f>
        <v>17109891</v>
      </c>
      <c r="U49" s="306">
        <f>SUM(U50:U52)</f>
        <v>0</v>
      </c>
      <c r="V49" s="306">
        <f>SUM(V50:V52)</f>
        <v>0</v>
      </c>
      <c r="W49" s="292">
        <f>SUM(X49:Y49)</f>
        <v>0</v>
      </c>
      <c r="X49" s="292">
        <f>SUM(X50:X52)</f>
        <v>0</v>
      </c>
      <c r="Y49" s="292">
        <f>SUM(Y50:Y52)</f>
        <v>0</v>
      </c>
      <c r="Z49" s="299"/>
      <c r="AA49" s="290">
        <f t="shared" si="35"/>
        <v>17109891</v>
      </c>
      <c r="AB49" s="306">
        <f>SUM(AB50:AB52)</f>
        <v>17109891</v>
      </c>
      <c r="AC49" s="306">
        <f>SUM(AC50:AC52)</f>
        <v>0</v>
      </c>
      <c r="AD49" s="306">
        <f>SUM(AD50:AD52)</f>
        <v>0</v>
      </c>
      <c r="AE49" s="292">
        <f>SUM(AF49:AG49)</f>
        <v>0</v>
      </c>
      <c r="AF49" s="292">
        <f>SUM(AF50:AF52)</f>
        <v>0</v>
      </c>
      <c r="AG49" s="292">
        <f>SUM(AG50:AG52)</f>
        <v>0</v>
      </c>
      <c r="AH49" s="299"/>
      <c r="AI49" s="293">
        <f t="shared" si="36"/>
        <v>17109891</v>
      </c>
      <c r="AJ49" s="306">
        <f>SUM(AJ50:AJ52)</f>
        <v>17109891</v>
      </c>
      <c r="AK49" s="306">
        <f>SUM(AK50:AK52)</f>
        <v>0</v>
      </c>
      <c r="AL49" s="306">
        <f>SUM(AL50:AL52)</f>
        <v>3047130</v>
      </c>
      <c r="AN49"/>
    </row>
    <row r="50" spans="1:38" ht="12.75">
      <c r="A50" s="295">
        <v>41020100</v>
      </c>
      <c r="B50" s="296" t="s">
        <v>41</v>
      </c>
      <c r="C50" s="297">
        <f t="shared" si="0"/>
        <v>3602500</v>
      </c>
      <c r="D50" s="298">
        <v>3602500</v>
      </c>
      <c r="E50" s="298">
        <v>0</v>
      </c>
      <c r="F50" s="298">
        <v>0</v>
      </c>
      <c r="G50" s="292">
        <f t="shared" si="11"/>
        <v>0</v>
      </c>
      <c r="H50" s="299"/>
      <c r="I50" s="299"/>
      <c r="J50" s="299"/>
      <c r="K50" s="297">
        <f t="shared" si="12"/>
        <v>3602500</v>
      </c>
      <c r="L50" s="298">
        <f aca="true" t="shared" si="37" ref="L50:N52">D50+H50</f>
        <v>3602500</v>
      </c>
      <c r="M50" s="298">
        <f t="shared" si="37"/>
        <v>0</v>
      </c>
      <c r="N50" s="298">
        <f t="shared" si="37"/>
        <v>0</v>
      </c>
      <c r="O50" s="292"/>
      <c r="P50" s="292"/>
      <c r="Q50" s="292"/>
      <c r="R50" s="299"/>
      <c r="S50" s="290">
        <f t="shared" si="4"/>
        <v>3602500</v>
      </c>
      <c r="T50" s="301">
        <f aca="true" t="shared" si="38" ref="T50:V52">L50+P50</f>
        <v>3602500</v>
      </c>
      <c r="U50" s="301">
        <f t="shared" si="38"/>
        <v>0</v>
      </c>
      <c r="V50" s="301">
        <f t="shared" si="38"/>
        <v>0</v>
      </c>
      <c r="W50" s="292"/>
      <c r="X50" s="292"/>
      <c r="Y50" s="292"/>
      <c r="Z50" s="299"/>
      <c r="AA50" s="290">
        <f t="shared" si="35"/>
        <v>3602500</v>
      </c>
      <c r="AB50" s="301">
        <f aca="true" t="shared" si="39" ref="AB50:AD52">T50+X50</f>
        <v>3602500</v>
      </c>
      <c r="AC50" s="301">
        <f t="shared" si="39"/>
        <v>0</v>
      </c>
      <c r="AD50" s="301">
        <f t="shared" si="39"/>
        <v>0</v>
      </c>
      <c r="AE50" s="292"/>
      <c r="AF50" s="292"/>
      <c r="AG50" s="292"/>
      <c r="AH50" s="299"/>
      <c r="AI50" s="293">
        <f t="shared" si="36"/>
        <v>3602500</v>
      </c>
      <c r="AJ50" s="301">
        <f aca="true" t="shared" si="40" ref="AJ50:AL52">AB50+AF50</f>
        <v>3602500</v>
      </c>
      <c r="AK50" s="301">
        <f t="shared" si="40"/>
        <v>0</v>
      </c>
      <c r="AL50" s="301">
        <f t="shared" si="40"/>
        <v>0</v>
      </c>
    </row>
    <row r="51" spans="1:38" ht="41.25" customHeight="1">
      <c r="A51" s="295">
        <v>41020200</v>
      </c>
      <c r="B51" s="296" t="s">
        <v>42</v>
      </c>
      <c r="C51" s="297">
        <f t="shared" si="0"/>
        <v>11810100</v>
      </c>
      <c r="D51" s="298">
        <v>11810100</v>
      </c>
      <c r="E51" s="298">
        <v>0</v>
      </c>
      <c r="F51" s="298">
        <v>0</v>
      </c>
      <c r="G51" s="292">
        <f t="shared" si="11"/>
        <v>9500</v>
      </c>
      <c r="H51" s="299">
        <v>9500</v>
      </c>
      <c r="I51" s="299"/>
      <c r="J51" s="299"/>
      <c r="K51" s="297">
        <f t="shared" si="12"/>
        <v>11819600</v>
      </c>
      <c r="L51" s="298">
        <f t="shared" si="37"/>
        <v>11819600</v>
      </c>
      <c r="M51" s="298">
        <f t="shared" si="37"/>
        <v>0</v>
      </c>
      <c r="N51" s="298">
        <f t="shared" si="37"/>
        <v>0</v>
      </c>
      <c r="O51" s="292">
        <f t="shared" si="2"/>
        <v>0</v>
      </c>
      <c r="P51" s="292"/>
      <c r="Q51" s="292"/>
      <c r="R51" s="299"/>
      <c r="S51" s="290">
        <f t="shared" si="4"/>
        <v>11819600</v>
      </c>
      <c r="T51" s="301">
        <f t="shared" si="38"/>
        <v>11819600</v>
      </c>
      <c r="U51" s="301">
        <f t="shared" si="38"/>
        <v>0</v>
      </c>
      <c r="V51" s="301">
        <f t="shared" si="38"/>
        <v>0</v>
      </c>
      <c r="W51" s="292">
        <f aca="true" t="shared" si="41" ref="W51:W61">X51+Y51</f>
        <v>0</v>
      </c>
      <c r="X51" s="292"/>
      <c r="Y51" s="292"/>
      <c r="Z51" s="299"/>
      <c r="AA51" s="290">
        <f t="shared" si="35"/>
        <v>11819600</v>
      </c>
      <c r="AB51" s="301">
        <f t="shared" si="39"/>
        <v>11819600</v>
      </c>
      <c r="AC51" s="301">
        <f t="shared" si="39"/>
        <v>0</v>
      </c>
      <c r="AD51" s="301">
        <f t="shared" si="39"/>
        <v>0</v>
      </c>
      <c r="AE51" s="292">
        <f aca="true" t="shared" si="42" ref="AE51:AE62">AF51+AG51</f>
        <v>0</v>
      </c>
      <c r="AF51" s="292"/>
      <c r="AG51" s="292"/>
      <c r="AH51" s="299"/>
      <c r="AI51" s="293">
        <f t="shared" si="36"/>
        <v>11819600</v>
      </c>
      <c r="AJ51" s="301">
        <f t="shared" si="40"/>
        <v>11819600</v>
      </c>
      <c r="AK51" s="301">
        <f t="shared" si="40"/>
        <v>0</v>
      </c>
      <c r="AL51" s="301">
        <f t="shared" si="40"/>
        <v>0</v>
      </c>
    </row>
    <row r="52" spans="1:38" ht="12.75">
      <c r="A52" s="295">
        <v>41020900</v>
      </c>
      <c r="B52" s="296" t="s">
        <v>43</v>
      </c>
      <c r="C52" s="297">
        <f t="shared" si="0"/>
        <v>1687791</v>
      </c>
      <c r="D52" s="298">
        <v>1687791</v>
      </c>
      <c r="E52" s="298">
        <v>0</v>
      </c>
      <c r="F52" s="298">
        <v>0</v>
      </c>
      <c r="G52" s="292">
        <f t="shared" si="11"/>
        <v>0</v>
      </c>
      <c r="H52" s="299"/>
      <c r="I52" s="299"/>
      <c r="J52" s="299"/>
      <c r="K52" s="297">
        <f t="shared" si="12"/>
        <v>1687791</v>
      </c>
      <c r="L52" s="298">
        <f t="shared" si="37"/>
        <v>1687791</v>
      </c>
      <c r="M52" s="298">
        <f t="shared" si="37"/>
        <v>0</v>
      </c>
      <c r="N52" s="298">
        <f t="shared" si="37"/>
        <v>0</v>
      </c>
      <c r="O52" s="292">
        <f t="shared" si="2"/>
        <v>0</v>
      </c>
      <c r="P52" s="292"/>
      <c r="Q52" s="292"/>
      <c r="R52" s="292">
        <f>SUM(R53:R61)</f>
        <v>0</v>
      </c>
      <c r="S52" s="290">
        <f t="shared" si="4"/>
        <v>1687791</v>
      </c>
      <c r="T52" s="301">
        <f t="shared" si="38"/>
        <v>1687791</v>
      </c>
      <c r="U52" s="301">
        <f t="shared" si="38"/>
        <v>0</v>
      </c>
      <c r="V52" s="301">
        <f t="shared" si="38"/>
        <v>0</v>
      </c>
      <c r="W52" s="292">
        <f t="shared" si="41"/>
        <v>0</v>
      </c>
      <c r="X52" s="292"/>
      <c r="Y52" s="292"/>
      <c r="Z52" s="292">
        <f>SUM(Z53:Z61)</f>
        <v>0</v>
      </c>
      <c r="AA52" s="290">
        <f t="shared" si="35"/>
        <v>1687791</v>
      </c>
      <c r="AB52" s="301">
        <f t="shared" si="39"/>
        <v>1687791</v>
      </c>
      <c r="AC52" s="301">
        <f t="shared" si="39"/>
        <v>0</v>
      </c>
      <c r="AD52" s="301">
        <f t="shared" si="39"/>
        <v>0</v>
      </c>
      <c r="AE52" s="292">
        <f t="shared" si="42"/>
        <v>0</v>
      </c>
      <c r="AF52" s="292"/>
      <c r="AG52" s="292"/>
      <c r="AH52" s="292">
        <f>SUM(AH53:AH61)</f>
        <v>3047130</v>
      </c>
      <c r="AI52" s="293">
        <f t="shared" si="36"/>
        <v>1687791</v>
      </c>
      <c r="AJ52" s="301">
        <f t="shared" si="40"/>
        <v>1687791</v>
      </c>
      <c r="AK52" s="301">
        <f t="shared" si="40"/>
        <v>0</v>
      </c>
      <c r="AL52" s="301">
        <f t="shared" si="40"/>
        <v>3047130</v>
      </c>
    </row>
    <row r="53" spans="1:38" ht="12.75">
      <c r="A53" s="288">
        <v>41030000</v>
      </c>
      <c r="B53" s="289" t="s">
        <v>44</v>
      </c>
      <c r="C53" s="290">
        <f t="shared" si="0"/>
        <v>178883879</v>
      </c>
      <c r="D53" s="291">
        <f>SUM(D54:D63)</f>
        <v>178883879</v>
      </c>
      <c r="E53" s="291">
        <v>0</v>
      </c>
      <c r="F53" s="291">
        <v>0</v>
      </c>
      <c r="G53" s="292">
        <f t="shared" si="11"/>
        <v>2100</v>
      </c>
      <c r="H53" s="292">
        <f>SUM(H54:H63)</f>
        <v>2100</v>
      </c>
      <c r="I53" s="292">
        <f>SUM(I54:I63)</f>
        <v>0</v>
      </c>
      <c r="J53" s="292">
        <f>SUM(J54:J63)</f>
        <v>0</v>
      </c>
      <c r="K53" s="290">
        <f t="shared" si="12"/>
        <v>178885979</v>
      </c>
      <c r="L53" s="291">
        <f>SUM(L54:L63)</f>
        <v>178885979</v>
      </c>
      <c r="M53" s="291">
        <f>SUM(M54:M63)</f>
        <v>0</v>
      </c>
      <c r="N53" s="291">
        <f>SUM(N54:N63)</f>
        <v>0</v>
      </c>
      <c r="O53" s="292">
        <f t="shared" si="2"/>
        <v>482386</v>
      </c>
      <c r="P53" s="292">
        <f>SUM(P54:P63)</f>
        <v>482386</v>
      </c>
      <c r="Q53" s="292"/>
      <c r="R53" s="292"/>
      <c r="S53" s="290">
        <f t="shared" si="4"/>
        <v>179368365</v>
      </c>
      <c r="T53" s="306">
        <f>SUM(T54:T63)</f>
        <v>179368365</v>
      </c>
      <c r="U53" s="306">
        <f>SUM(U54:U63)</f>
        <v>0</v>
      </c>
      <c r="V53" s="306">
        <f>SUM(V54:V63)</f>
        <v>0</v>
      </c>
      <c r="W53" s="292">
        <f t="shared" si="41"/>
        <v>-2286339.4</v>
      </c>
      <c r="X53" s="292">
        <f>SUM(X54:X63)</f>
        <v>-2286339.4</v>
      </c>
      <c r="Y53" s="292"/>
      <c r="Z53" s="292"/>
      <c r="AA53" s="290">
        <f t="shared" si="35"/>
        <v>181849754.6</v>
      </c>
      <c r="AB53" s="306">
        <f>SUM(AB54:AB63)</f>
        <v>177082025.6</v>
      </c>
      <c r="AC53" s="306">
        <f>SUM(AC54:AC63)</f>
        <v>4767729</v>
      </c>
      <c r="AD53" s="306">
        <f>SUM(AD54:AD63)</f>
        <v>4767729</v>
      </c>
      <c r="AE53" s="292">
        <f t="shared" si="42"/>
        <v>957965</v>
      </c>
      <c r="AF53" s="292">
        <f>SUM(AF54:AF63)</f>
        <v>957965</v>
      </c>
      <c r="AG53" s="292"/>
      <c r="AH53" s="292"/>
      <c r="AI53" s="293">
        <f t="shared" si="36"/>
        <v>185854849.6</v>
      </c>
      <c r="AJ53" s="306">
        <f>SUM(AJ54:AJ63)</f>
        <v>178039990.6</v>
      </c>
      <c r="AK53" s="306">
        <f>SUM(AK54:AK63)</f>
        <v>7814859</v>
      </c>
      <c r="AL53" s="306">
        <f>SUM(AL54:AL63)</f>
        <v>4767729</v>
      </c>
    </row>
    <row r="54" spans="1:38" ht="72" customHeight="1">
      <c r="A54" s="295">
        <v>41030600</v>
      </c>
      <c r="B54" s="296" t="s">
        <v>401</v>
      </c>
      <c r="C54" s="297">
        <f t="shared" si="0"/>
        <v>50547133</v>
      </c>
      <c r="D54" s="298">
        <v>50547133</v>
      </c>
      <c r="E54" s="298">
        <v>0</v>
      </c>
      <c r="F54" s="298">
        <v>0</v>
      </c>
      <c r="G54" s="292">
        <f t="shared" si="11"/>
        <v>0</v>
      </c>
      <c r="H54" s="299"/>
      <c r="I54" s="299"/>
      <c r="J54" s="299"/>
      <c r="K54" s="297">
        <f t="shared" si="12"/>
        <v>50547133</v>
      </c>
      <c r="L54" s="298">
        <f aca="true" t="shared" si="43" ref="L54:N63">D54+H54</f>
        <v>50547133</v>
      </c>
      <c r="M54" s="298">
        <f t="shared" si="43"/>
        <v>0</v>
      </c>
      <c r="N54" s="298">
        <f t="shared" si="43"/>
        <v>0</v>
      </c>
      <c r="O54" s="292">
        <f t="shared" si="2"/>
        <v>0</v>
      </c>
      <c r="P54" s="299"/>
      <c r="Q54" s="299"/>
      <c r="R54" s="299"/>
      <c r="S54" s="290">
        <f t="shared" si="4"/>
        <v>50547133</v>
      </c>
      <c r="T54" s="301">
        <f aca="true" t="shared" si="44" ref="T54:V63">L54+P54</f>
        <v>50547133</v>
      </c>
      <c r="U54" s="301">
        <f t="shared" si="44"/>
        <v>0</v>
      </c>
      <c r="V54" s="301">
        <f t="shared" si="44"/>
        <v>0</v>
      </c>
      <c r="W54" s="292">
        <f t="shared" si="41"/>
        <v>0</v>
      </c>
      <c r="X54" s="299"/>
      <c r="Y54" s="299"/>
      <c r="Z54" s="299"/>
      <c r="AA54" s="290">
        <f t="shared" si="35"/>
        <v>50547133</v>
      </c>
      <c r="AB54" s="301">
        <f aca="true" t="shared" si="45" ref="AB54:AD63">T54+X54</f>
        <v>50547133</v>
      </c>
      <c r="AC54" s="301">
        <f t="shared" si="45"/>
        <v>0</v>
      </c>
      <c r="AD54" s="301">
        <f t="shared" si="45"/>
        <v>0</v>
      </c>
      <c r="AE54" s="292">
        <f t="shared" si="42"/>
        <v>0</v>
      </c>
      <c r="AF54" s="299"/>
      <c r="AG54" s="299"/>
      <c r="AH54" s="299"/>
      <c r="AI54" s="293">
        <f t="shared" si="36"/>
        <v>50547133</v>
      </c>
      <c r="AJ54" s="301">
        <f aca="true" t="shared" si="46" ref="AJ54:AL63">AB54+AF54</f>
        <v>50547133</v>
      </c>
      <c r="AK54" s="301">
        <f t="shared" si="46"/>
        <v>0</v>
      </c>
      <c r="AL54" s="301">
        <f t="shared" si="46"/>
        <v>0</v>
      </c>
    </row>
    <row r="55" spans="1:38" ht="76.5">
      <c r="A55" s="295">
        <v>41030800</v>
      </c>
      <c r="B55" s="296" t="s">
        <v>402</v>
      </c>
      <c r="C55" s="297">
        <f t="shared" si="0"/>
        <v>57082760</v>
      </c>
      <c r="D55" s="298">
        <v>57082760</v>
      </c>
      <c r="E55" s="298">
        <v>0</v>
      </c>
      <c r="F55" s="298">
        <v>0</v>
      </c>
      <c r="G55" s="292">
        <f t="shared" si="11"/>
        <v>0</v>
      </c>
      <c r="H55" s="299"/>
      <c r="I55" s="299"/>
      <c r="J55" s="299"/>
      <c r="K55" s="297">
        <f t="shared" si="12"/>
        <v>57082760</v>
      </c>
      <c r="L55" s="298">
        <f t="shared" si="43"/>
        <v>57082760</v>
      </c>
      <c r="M55" s="298">
        <f t="shared" si="43"/>
        <v>0</v>
      </c>
      <c r="N55" s="298">
        <f t="shared" si="43"/>
        <v>0</v>
      </c>
      <c r="O55" s="292">
        <f t="shared" si="2"/>
        <v>0</v>
      </c>
      <c r="P55" s="299"/>
      <c r="Q55" s="299"/>
      <c r="R55" s="299"/>
      <c r="S55" s="290">
        <f t="shared" si="4"/>
        <v>57082760</v>
      </c>
      <c r="T55" s="301">
        <f t="shared" si="44"/>
        <v>57082760</v>
      </c>
      <c r="U55" s="301">
        <f t="shared" si="44"/>
        <v>0</v>
      </c>
      <c r="V55" s="301">
        <f t="shared" si="44"/>
        <v>0</v>
      </c>
      <c r="W55" s="292">
        <f t="shared" si="41"/>
        <v>-2605901</v>
      </c>
      <c r="X55" s="299">
        <v>-2605901</v>
      </c>
      <c r="Y55" s="299"/>
      <c r="Z55" s="299"/>
      <c r="AA55" s="290">
        <f t="shared" si="35"/>
        <v>54476859</v>
      </c>
      <c r="AB55" s="301">
        <f t="shared" si="45"/>
        <v>54476859</v>
      </c>
      <c r="AC55" s="301">
        <f t="shared" si="45"/>
        <v>0</v>
      </c>
      <c r="AD55" s="301">
        <f t="shared" si="45"/>
        <v>0</v>
      </c>
      <c r="AE55" s="292">
        <f t="shared" si="42"/>
        <v>0</v>
      </c>
      <c r="AF55" s="299"/>
      <c r="AG55" s="299"/>
      <c r="AH55" s="299"/>
      <c r="AI55" s="293">
        <f t="shared" si="36"/>
        <v>54476859</v>
      </c>
      <c r="AJ55" s="301">
        <f t="shared" si="46"/>
        <v>54476859</v>
      </c>
      <c r="AK55" s="301">
        <f t="shared" si="46"/>
        <v>0</v>
      </c>
      <c r="AL55" s="301">
        <f t="shared" si="46"/>
        <v>0</v>
      </c>
    </row>
    <row r="56" spans="1:38" ht="54" customHeight="1">
      <c r="A56" s="295">
        <v>41031000</v>
      </c>
      <c r="B56" s="296" t="s">
        <v>45</v>
      </c>
      <c r="C56" s="297">
        <f t="shared" si="0"/>
        <v>2140642</v>
      </c>
      <c r="D56" s="298">
        <v>2140642</v>
      </c>
      <c r="E56" s="298">
        <v>0</v>
      </c>
      <c r="F56" s="298">
        <v>0</v>
      </c>
      <c r="G56" s="292">
        <f t="shared" si="11"/>
        <v>0</v>
      </c>
      <c r="H56" s="299"/>
      <c r="I56" s="299"/>
      <c r="J56" s="299"/>
      <c r="K56" s="297">
        <f t="shared" si="12"/>
        <v>2140642</v>
      </c>
      <c r="L56" s="298">
        <f t="shared" si="43"/>
        <v>2140642</v>
      </c>
      <c r="M56" s="298">
        <f t="shared" si="43"/>
        <v>0</v>
      </c>
      <c r="N56" s="298">
        <f t="shared" si="43"/>
        <v>0</v>
      </c>
      <c r="O56" s="292">
        <f t="shared" si="2"/>
        <v>0</v>
      </c>
      <c r="P56" s="299"/>
      <c r="Q56" s="299"/>
      <c r="R56" s="299"/>
      <c r="S56" s="290">
        <f t="shared" si="4"/>
        <v>2140642</v>
      </c>
      <c r="T56" s="301">
        <f t="shared" si="44"/>
        <v>2140642</v>
      </c>
      <c r="U56" s="301">
        <f t="shared" si="44"/>
        <v>0</v>
      </c>
      <c r="V56" s="301">
        <f t="shared" si="44"/>
        <v>0</v>
      </c>
      <c r="W56" s="292">
        <f t="shared" si="41"/>
        <v>0</v>
      </c>
      <c r="X56" s="299"/>
      <c r="Y56" s="299"/>
      <c r="Z56" s="299"/>
      <c r="AA56" s="290">
        <f t="shared" si="35"/>
        <v>2140642</v>
      </c>
      <c r="AB56" s="301">
        <f t="shared" si="45"/>
        <v>2140642</v>
      </c>
      <c r="AC56" s="301">
        <f t="shared" si="45"/>
        <v>0</v>
      </c>
      <c r="AD56" s="301">
        <f t="shared" si="45"/>
        <v>0</v>
      </c>
      <c r="AE56" s="292">
        <f t="shared" si="42"/>
        <v>-899894</v>
      </c>
      <c r="AF56" s="299">
        <v>-899894</v>
      </c>
      <c r="AG56" s="299"/>
      <c r="AH56" s="299"/>
      <c r="AI56" s="293">
        <f t="shared" si="36"/>
        <v>1240748</v>
      </c>
      <c r="AJ56" s="301">
        <f t="shared" si="46"/>
        <v>1240748</v>
      </c>
      <c r="AK56" s="301">
        <f t="shared" si="46"/>
        <v>0</v>
      </c>
      <c r="AL56" s="301">
        <f t="shared" si="46"/>
        <v>0</v>
      </c>
    </row>
    <row r="57" spans="1:38" ht="39.75" customHeight="1">
      <c r="A57" s="295">
        <v>410336000</v>
      </c>
      <c r="B57" s="296" t="s">
        <v>339</v>
      </c>
      <c r="C57" s="297"/>
      <c r="D57" s="298"/>
      <c r="E57" s="298"/>
      <c r="F57" s="298"/>
      <c r="G57" s="292"/>
      <c r="H57" s="299"/>
      <c r="I57" s="299"/>
      <c r="J57" s="299"/>
      <c r="K57" s="297"/>
      <c r="L57" s="298"/>
      <c r="M57" s="298"/>
      <c r="N57" s="298"/>
      <c r="O57" s="292"/>
      <c r="P57" s="299"/>
      <c r="Q57" s="299"/>
      <c r="R57" s="299"/>
      <c r="S57" s="290"/>
      <c r="T57" s="301"/>
      <c r="U57" s="301"/>
      <c r="V57" s="301"/>
      <c r="W57" s="292">
        <f t="shared" si="41"/>
        <v>188023</v>
      </c>
      <c r="X57" s="299">
        <v>188023</v>
      </c>
      <c r="Y57" s="299"/>
      <c r="Z57" s="299"/>
      <c r="AA57" s="290">
        <f t="shared" si="35"/>
        <v>188023</v>
      </c>
      <c r="AB57" s="301">
        <f t="shared" si="45"/>
        <v>188023</v>
      </c>
      <c r="AC57" s="301"/>
      <c r="AD57" s="301"/>
      <c r="AE57" s="292">
        <f t="shared" si="42"/>
        <v>0</v>
      </c>
      <c r="AF57" s="299"/>
      <c r="AG57" s="299"/>
      <c r="AH57" s="299"/>
      <c r="AI57" s="293">
        <f t="shared" si="36"/>
        <v>188023</v>
      </c>
      <c r="AJ57" s="301">
        <f t="shared" si="46"/>
        <v>188023</v>
      </c>
      <c r="AK57" s="301"/>
      <c r="AL57" s="301"/>
    </row>
    <row r="58" spans="1:38" ht="25.5">
      <c r="A58" s="295">
        <v>41033900</v>
      </c>
      <c r="B58" s="296" t="s">
        <v>46</v>
      </c>
      <c r="C58" s="297">
        <f t="shared" si="0"/>
        <v>35566500</v>
      </c>
      <c r="D58" s="298">
        <v>35566500</v>
      </c>
      <c r="E58" s="298">
        <v>0</v>
      </c>
      <c r="F58" s="298">
        <v>0</v>
      </c>
      <c r="G58" s="292">
        <f t="shared" si="11"/>
        <v>2100</v>
      </c>
      <c r="H58" s="299">
        <v>2100</v>
      </c>
      <c r="I58" s="299"/>
      <c r="J58" s="299"/>
      <c r="K58" s="297">
        <f t="shared" si="12"/>
        <v>35568600</v>
      </c>
      <c r="L58" s="298">
        <f t="shared" si="43"/>
        <v>35568600</v>
      </c>
      <c r="M58" s="298">
        <f t="shared" si="43"/>
        <v>0</v>
      </c>
      <c r="N58" s="298">
        <f t="shared" si="43"/>
        <v>0</v>
      </c>
      <c r="O58" s="292">
        <f t="shared" si="2"/>
        <v>0</v>
      </c>
      <c r="P58" s="299"/>
      <c r="Q58" s="299"/>
      <c r="R58" s="299"/>
      <c r="S58" s="290">
        <f t="shared" si="4"/>
        <v>35568600</v>
      </c>
      <c r="T58" s="301">
        <f t="shared" si="44"/>
        <v>35568600</v>
      </c>
      <c r="U58" s="301">
        <f t="shared" si="44"/>
        <v>0</v>
      </c>
      <c r="V58" s="301">
        <f t="shared" si="44"/>
        <v>0</v>
      </c>
      <c r="W58" s="292">
        <f t="shared" si="41"/>
        <v>0</v>
      </c>
      <c r="X58" s="299"/>
      <c r="Y58" s="299"/>
      <c r="Z58" s="299"/>
      <c r="AA58" s="290">
        <f t="shared" si="35"/>
        <v>35568600</v>
      </c>
      <c r="AB58" s="301">
        <f t="shared" si="45"/>
        <v>35568600</v>
      </c>
      <c r="AC58" s="301">
        <f t="shared" si="45"/>
        <v>0</v>
      </c>
      <c r="AD58" s="301">
        <f t="shared" si="45"/>
        <v>0</v>
      </c>
      <c r="AE58" s="292">
        <f t="shared" si="42"/>
        <v>0</v>
      </c>
      <c r="AF58" s="299"/>
      <c r="AG58" s="299"/>
      <c r="AH58" s="299"/>
      <c r="AI58" s="293">
        <f t="shared" si="36"/>
        <v>35568600</v>
      </c>
      <c r="AJ58" s="301">
        <f t="shared" si="46"/>
        <v>35568600</v>
      </c>
      <c r="AK58" s="301">
        <f t="shared" si="46"/>
        <v>0</v>
      </c>
      <c r="AL58" s="301">
        <f>AD58+AH58</f>
        <v>0</v>
      </c>
    </row>
    <row r="59" spans="1:38" ht="25.5">
      <c r="A59" s="295">
        <v>41034200</v>
      </c>
      <c r="B59" s="296" t="s">
        <v>47</v>
      </c>
      <c r="C59" s="297">
        <f t="shared" si="0"/>
        <v>33114200</v>
      </c>
      <c r="D59" s="298">
        <v>33114200</v>
      </c>
      <c r="E59" s="298">
        <v>0</v>
      </c>
      <c r="F59" s="298">
        <v>0</v>
      </c>
      <c r="G59" s="292">
        <f t="shared" si="11"/>
        <v>0</v>
      </c>
      <c r="H59" s="299"/>
      <c r="I59" s="299"/>
      <c r="J59" s="299"/>
      <c r="K59" s="297">
        <f t="shared" si="12"/>
        <v>33114200</v>
      </c>
      <c r="L59" s="298">
        <f t="shared" si="43"/>
        <v>33114200</v>
      </c>
      <c r="M59" s="298">
        <f t="shared" si="43"/>
        <v>0</v>
      </c>
      <c r="N59" s="298">
        <f t="shared" si="43"/>
        <v>0</v>
      </c>
      <c r="O59" s="292">
        <f t="shared" si="2"/>
        <v>0</v>
      </c>
      <c r="P59" s="299"/>
      <c r="Q59" s="299"/>
      <c r="R59" s="299"/>
      <c r="S59" s="290">
        <f t="shared" si="4"/>
        <v>33114200</v>
      </c>
      <c r="T59" s="301">
        <f t="shared" si="44"/>
        <v>33114200</v>
      </c>
      <c r="U59" s="301">
        <f t="shared" si="44"/>
        <v>0</v>
      </c>
      <c r="V59" s="301">
        <f t="shared" si="44"/>
        <v>0</v>
      </c>
      <c r="W59" s="292">
        <f t="shared" si="41"/>
        <v>0</v>
      </c>
      <c r="X59" s="299"/>
      <c r="Y59" s="299"/>
      <c r="Z59" s="299"/>
      <c r="AA59" s="290">
        <f t="shared" si="35"/>
        <v>33114200</v>
      </c>
      <c r="AB59" s="301">
        <f t="shared" si="45"/>
        <v>33114200</v>
      </c>
      <c r="AC59" s="301">
        <f t="shared" si="45"/>
        <v>0</v>
      </c>
      <c r="AD59" s="301">
        <f t="shared" si="45"/>
        <v>0</v>
      </c>
      <c r="AE59" s="292">
        <f t="shared" si="42"/>
        <v>0</v>
      </c>
      <c r="AF59" s="299"/>
      <c r="AG59" s="299"/>
      <c r="AH59" s="299"/>
      <c r="AI59" s="293">
        <f t="shared" si="36"/>
        <v>33114200</v>
      </c>
      <c r="AJ59" s="301">
        <f t="shared" si="46"/>
        <v>33114200</v>
      </c>
      <c r="AK59" s="301">
        <f t="shared" si="46"/>
        <v>0</v>
      </c>
      <c r="AL59" s="301">
        <f>AD59+AH59</f>
        <v>0</v>
      </c>
    </row>
    <row r="60" spans="1:38" ht="41.25" customHeight="1">
      <c r="A60" s="295">
        <v>41034500</v>
      </c>
      <c r="B60" s="296" t="s">
        <v>389</v>
      </c>
      <c r="C60" s="297"/>
      <c r="D60" s="298"/>
      <c r="E60" s="298"/>
      <c r="F60" s="298"/>
      <c r="G60" s="292"/>
      <c r="H60" s="299"/>
      <c r="I60" s="299"/>
      <c r="J60" s="299"/>
      <c r="K60" s="297"/>
      <c r="L60" s="298"/>
      <c r="M60" s="298"/>
      <c r="N60" s="298"/>
      <c r="O60" s="292"/>
      <c r="P60" s="299"/>
      <c r="Q60" s="299"/>
      <c r="R60" s="299"/>
      <c r="S60" s="290"/>
      <c r="T60" s="301"/>
      <c r="U60" s="301"/>
      <c r="V60" s="301"/>
      <c r="W60" s="292"/>
      <c r="X60" s="299"/>
      <c r="Y60" s="299"/>
      <c r="Z60" s="299"/>
      <c r="AA60" s="290"/>
      <c r="AB60" s="301"/>
      <c r="AC60" s="301"/>
      <c r="AD60" s="301"/>
      <c r="AE60" s="292">
        <f t="shared" si="42"/>
        <v>1000000</v>
      </c>
      <c r="AF60" s="299">
        <v>1000000</v>
      </c>
      <c r="AG60" s="299"/>
      <c r="AH60" s="299"/>
      <c r="AI60" s="293">
        <f t="shared" si="36"/>
        <v>1000000</v>
      </c>
      <c r="AJ60" s="301">
        <f t="shared" si="46"/>
        <v>1000000</v>
      </c>
      <c r="AK60" s="301">
        <f t="shared" si="46"/>
        <v>0</v>
      </c>
      <c r="AL60" s="301">
        <f>AD60+AH60</f>
        <v>0</v>
      </c>
    </row>
    <row r="61" spans="1:38" ht="12.75">
      <c r="A61" s="295">
        <v>41035000</v>
      </c>
      <c r="B61" s="296" t="s">
        <v>48</v>
      </c>
      <c r="C61" s="297">
        <f t="shared" si="0"/>
        <v>12520</v>
      </c>
      <c r="D61" s="298">
        <v>12520</v>
      </c>
      <c r="E61" s="298">
        <v>0</v>
      </c>
      <c r="F61" s="298">
        <v>0</v>
      </c>
      <c r="G61" s="292">
        <f t="shared" si="11"/>
        <v>0</v>
      </c>
      <c r="H61" s="299"/>
      <c r="I61" s="299"/>
      <c r="J61" s="299"/>
      <c r="K61" s="297">
        <f t="shared" si="12"/>
        <v>12520</v>
      </c>
      <c r="L61" s="298">
        <f t="shared" si="43"/>
        <v>12520</v>
      </c>
      <c r="M61" s="298">
        <f t="shared" si="43"/>
        <v>0</v>
      </c>
      <c r="N61" s="298">
        <f t="shared" si="43"/>
        <v>0</v>
      </c>
      <c r="O61" s="299">
        <f t="shared" si="2"/>
        <v>482386</v>
      </c>
      <c r="P61" s="299">
        <v>482386</v>
      </c>
      <c r="Q61" s="292"/>
      <c r="R61" s="292"/>
      <c r="S61" s="290">
        <f t="shared" si="4"/>
        <v>494906</v>
      </c>
      <c r="T61" s="301">
        <f t="shared" si="44"/>
        <v>494906</v>
      </c>
      <c r="U61" s="301">
        <f t="shared" si="44"/>
        <v>0</v>
      </c>
      <c r="V61" s="301">
        <f t="shared" si="44"/>
        <v>0</v>
      </c>
      <c r="W61" s="299">
        <f t="shared" si="41"/>
        <v>4899267.6</v>
      </c>
      <c r="X61" s="299">
        <v>131538.6</v>
      </c>
      <c r="Y61" s="299">
        <v>4767729</v>
      </c>
      <c r="Z61" s="292"/>
      <c r="AA61" s="290">
        <f t="shared" si="35"/>
        <v>5394173.6</v>
      </c>
      <c r="AB61" s="301">
        <f t="shared" si="45"/>
        <v>626444.6</v>
      </c>
      <c r="AC61" s="301">
        <f t="shared" si="45"/>
        <v>4767729</v>
      </c>
      <c r="AD61" s="301">
        <v>4767729</v>
      </c>
      <c r="AE61" s="299">
        <f t="shared" si="42"/>
        <v>3495657</v>
      </c>
      <c r="AF61" s="299">
        <v>448527</v>
      </c>
      <c r="AG61" s="299">
        <v>3047130</v>
      </c>
      <c r="AH61" s="299">
        <v>3047130</v>
      </c>
      <c r="AI61" s="293">
        <f t="shared" si="36"/>
        <v>8889830.6</v>
      </c>
      <c r="AJ61" s="301">
        <f t="shared" si="46"/>
        <v>1074971.6</v>
      </c>
      <c r="AK61" s="301">
        <f t="shared" si="46"/>
        <v>7814859</v>
      </c>
      <c r="AL61" s="301">
        <v>4767729</v>
      </c>
    </row>
    <row r="62" spans="1:38" ht="38.25">
      <c r="A62" s="295">
        <v>41035300</v>
      </c>
      <c r="B62" s="296" t="s">
        <v>390</v>
      </c>
      <c r="C62" s="297"/>
      <c r="D62" s="298"/>
      <c r="E62" s="298"/>
      <c r="F62" s="298"/>
      <c r="G62" s="292"/>
      <c r="H62" s="299"/>
      <c r="I62" s="299"/>
      <c r="J62" s="299"/>
      <c r="K62" s="297"/>
      <c r="L62" s="298"/>
      <c r="M62" s="298"/>
      <c r="N62" s="298"/>
      <c r="O62" s="299"/>
      <c r="P62" s="299"/>
      <c r="Q62" s="292"/>
      <c r="R62" s="292"/>
      <c r="S62" s="290"/>
      <c r="T62" s="301"/>
      <c r="U62" s="301"/>
      <c r="V62" s="301"/>
      <c r="W62" s="299"/>
      <c r="X62" s="299"/>
      <c r="Y62" s="299"/>
      <c r="Z62" s="292"/>
      <c r="AA62" s="290"/>
      <c r="AB62" s="301"/>
      <c r="AC62" s="301"/>
      <c r="AD62" s="301"/>
      <c r="AE62" s="299">
        <f t="shared" si="42"/>
        <v>426682</v>
      </c>
      <c r="AF62" s="299">
        <v>426682</v>
      </c>
      <c r="AG62" s="299"/>
      <c r="AH62" s="299"/>
      <c r="AI62" s="293">
        <f t="shared" si="36"/>
        <v>426682</v>
      </c>
      <c r="AJ62" s="301">
        <f t="shared" si="46"/>
        <v>426682</v>
      </c>
      <c r="AK62" s="301"/>
      <c r="AL62" s="301"/>
    </row>
    <row r="63" spans="1:38" ht="75.75" customHeight="1">
      <c r="A63" s="295">
        <v>41035800</v>
      </c>
      <c r="B63" s="296" t="s">
        <v>403</v>
      </c>
      <c r="C63" s="297">
        <f t="shared" si="0"/>
        <v>420124</v>
      </c>
      <c r="D63" s="298">
        <v>420124</v>
      </c>
      <c r="E63" s="298">
        <v>0</v>
      </c>
      <c r="F63" s="298">
        <v>0</v>
      </c>
      <c r="G63" s="292">
        <f t="shared" si="11"/>
        <v>0</v>
      </c>
      <c r="H63" s="299"/>
      <c r="I63" s="299"/>
      <c r="J63" s="299"/>
      <c r="K63" s="297">
        <f t="shared" si="12"/>
        <v>420124</v>
      </c>
      <c r="L63" s="298">
        <f t="shared" si="43"/>
        <v>420124</v>
      </c>
      <c r="M63" s="298">
        <f t="shared" si="43"/>
        <v>0</v>
      </c>
      <c r="N63" s="298">
        <f t="shared" si="43"/>
        <v>0</v>
      </c>
      <c r="O63" s="292">
        <f>P63+Q63</f>
        <v>0</v>
      </c>
      <c r="P63" s="299"/>
      <c r="Q63" s="299"/>
      <c r="R63" s="299"/>
      <c r="S63" s="290">
        <f t="shared" si="4"/>
        <v>420124</v>
      </c>
      <c r="T63" s="301">
        <f t="shared" si="44"/>
        <v>420124</v>
      </c>
      <c r="U63" s="301">
        <f t="shared" si="44"/>
        <v>0</v>
      </c>
      <c r="V63" s="301">
        <f t="shared" si="44"/>
        <v>0</v>
      </c>
      <c r="W63" s="292">
        <f>X63+Y63</f>
        <v>0</v>
      </c>
      <c r="X63" s="299"/>
      <c r="Y63" s="299"/>
      <c r="Z63" s="299"/>
      <c r="AA63" s="290">
        <f t="shared" si="35"/>
        <v>420124</v>
      </c>
      <c r="AB63" s="301">
        <f t="shared" si="45"/>
        <v>420124</v>
      </c>
      <c r="AC63" s="301">
        <f t="shared" si="45"/>
        <v>0</v>
      </c>
      <c r="AD63" s="301">
        <f t="shared" si="45"/>
        <v>0</v>
      </c>
      <c r="AE63" s="292">
        <f>AF63+AG63</f>
        <v>-17350</v>
      </c>
      <c r="AF63" s="299">
        <v>-17350</v>
      </c>
      <c r="AG63" s="299"/>
      <c r="AH63" s="299"/>
      <c r="AI63" s="293">
        <f t="shared" si="36"/>
        <v>402774</v>
      </c>
      <c r="AJ63" s="301">
        <f t="shared" si="46"/>
        <v>402774</v>
      </c>
      <c r="AK63" s="301">
        <f t="shared" si="46"/>
        <v>0</v>
      </c>
      <c r="AL63" s="301">
        <f>AD63+AH63</f>
        <v>0</v>
      </c>
    </row>
    <row r="64" spans="1:38" ht="12.75">
      <c r="A64" s="465" t="s">
        <v>49</v>
      </c>
      <c r="B64" s="452"/>
      <c r="C64" s="293">
        <f t="shared" si="0"/>
        <v>246368314</v>
      </c>
      <c r="D64" s="293">
        <f>D47+D46</f>
        <v>244477757</v>
      </c>
      <c r="E64" s="293">
        <v>1890557</v>
      </c>
      <c r="F64" s="293">
        <v>0</v>
      </c>
      <c r="G64" s="301">
        <f t="shared" si="11"/>
        <v>11600</v>
      </c>
      <c r="H64" s="301">
        <f>H47+H46</f>
        <v>11600</v>
      </c>
      <c r="I64" s="301">
        <f>I47+I46</f>
        <v>0</v>
      </c>
      <c r="J64" s="301">
        <f>J47+J46</f>
        <v>0</v>
      </c>
      <c r="K64" s="293">
        <f t="shared" si="12"/>
        <v>246379914</v>
      </c>
      <c r="L64" s="293">
        <f>L47+L46</f>
        <v>244489357</v>
      </c>
      <c r="M64" s="293">
        <f>M47+M46</f>
        <v>1890557</v>
      </c>
      <c r="N64" s="293">
        <f>N47+N46</f>
        <v>0</v>
      </c>
      <c r="O64" s="293">
        <f>O46+O47</f>
        <v>629057.3200000001</v>
      </c>
      <c r="P64" s="293">
        <f>P46+P47</f>
        <v>482386</v>
      </c>
      <c r="Q64" s="293">
        <f>Q47+Q46</f>
        <v>146671.32</v>
      </c>
      <c r="R64" s="293">
        <f>R47+R46</f>
        <v>0</v>
      </c>
      <c r="S64" s="293">
        <f t="shared" si="4"/>
        <v>247008971.32</v>
      </c>
      <c r="T64" s="293">
        <f>T46+T47</f>
        <v>244971743</v>
      </c>
      <c r="U64" s="293">
        <f>U46+U47</f>
        <v>2037228.32</v>
      </c>
      <c r="V64" s="293">
        <f>V46+V47</f>
        <v>0</v>
      </c>
      <c r="W64" s="293">
        <f>W46+W47</f>
        <v>-1166675.4</v>
      </c>
      <c r="X64" s="293">
        <f>X46+X47</f>
        <v>-2286339.4</v>
      </c>
      <c r="Y64" s="293">
        <f>Y47+Y46</f>
        <v>1119664</v>
      </c>
      <c r="Z64" s="293">
        <f>Z47+Z46</f>
        <v>0</v>
      </c>
      <c r="AA64" s="293">
        <f t="shared" si="35"/>
        <v>250610024.92</v>
      </c>
      <c r="AB64" s="293">
        <f>AB46+AB47</f>
        <v>242685403.6</v>
      </c>
      <c r="AC64" s="293">
        <f>AC46+AC47</f>
        <v>7924621.32</v>
      </c>
      <c r="AD64" s="293">
        <f>AD46+AD47</f>
        <v>4767729</v>
      </c>
      <c r="AE64" s="293">
        <f>AE46+AE47</f>
        <v>1657642.19</v>
      </c>
      <c r="AF64" s="293">
        <f>AF46+AF47</f>
        <v>957965</v>
      </c>
      <c r="AG64" s="293">
        <f>AG47+AG46</f>
        <v>699677.19</v>
      </c>
      <c r="AH64" s="293">
        <f>AH47+AH46</f>
        <v>3047130</v>
      </c>
      <c r="AI64" s="293">
        <f t="shared" si="36"/>
        <v>255314797.10999998</v>
      </c>
      <c r="AJ64" s="293">
        <f>AJ46+AJ47</f>
        <v>243643368.6</v>
      </c>
      <c r="AK64" s="293">
        <f>AK46+AK47</f>
        <v>11671428.51</v>
      </c>
      <c r="AL64" s="293">
        <f>AL46+AL47</f>
        <v>7814859</v>
      </c>
    </row>
    <row r="67" spans="1:37" ht="15.75">
      <c r="A67" s="52" t="s">
        <v>404</v>
      </c>
      <c r="B67" s="69"/>
      <c r="C67" s="69"/>
      <c r="D67" s="52" t="s">
        <v>50</v>
      </c>
      <c r="E67" s="52" t="s">
        <v>50</v>
      </c>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8"/>
      <c r="AJ67" s="69"/>
      <c r="AK67" s="52" t="s">
        <v>50</v>
      </c>
    </row>
  </sheetData>
  <sheetProtection/>
  <mergeCells count="56">
    <mergeCell ref="AK12:AL12"/>
    <mergeCell ref="E13:E14"/>
    <mergeCell ref="A64:B64"/>
    <mergeCell ref="AG12:AH12"/>
    <mergeCell ref="AI12:AI14"/>
    <mergeCell ref="AJ12:AJ14"/>
    <mergeCell ref="AG13:AG14"/>
    <mergeCell ref="AH13:AH14"/>
    <mergeCell ref="AK13:AK14"/>
    <mergeCell ref="AL13:AL14"/>
    <mergeCell ref="F13:F14"/>
    <mergeCell ref="I13:I14"/>
    <mergeCell ref="J13:J14"/>
    <mergeCell ref="M13:M14"/>
    <mergeCell ref="K12:K14"/>
    <mergeCell ref="L12:L14"/>
    <mergeCell ref="M12:N12"/>
    <mergeCell ref="G12:G14"/>
    <mergeCell ref="H12:H14"/>
    <mergeCell ref="I12:J12"/>
    <mergeCell ref="AB12:AB14"/>
    <mergeCell ref="AC12:AD12"/>
    <mergeCell ref="AE12:AE14"/>
    <mergeCell ref="AF12:AF14"/>
    <mergeCell ref="AC13:AC14"/>
    <mergeCell ref="AD13:AD14"/>
    <mergeCell ref="AA12:AA14"/>
    <mergeCell ref="Y13:Y14"/>
    <mergeCell ref="Z13:Z14"/>
    <mergeCell ref="N13:N14"/>
    <mergeCell ref="Y12:Z12"/>
    <mergeCell ref="Q12:R12"/>
    <mergeCell ref="S12:S14"/>
    <mergeCell ref="Q13:Q14"/>
    <mergeCell ref="R13:R14"/>
    <mergeCell ref="U13:U14"/>
    <mergeCell ref="V13:V14"/>
    <mergeCell ref="T12:T14"/>
    <mergeCell ref="U12:V12"/>
    <mergeCell ref="D1:F1"/>
    <mergeCell ref="A10:AL10"/>
    <mergeCell ref="A12:A14"/>
    <mergeCell ref="B12:B14"/>
    <mergeCell ref="C12:C14"/>
    <mergeCell ref="D12:D14"/>
    <mergeCell ref="E12:F12"/>
    <mergeCell ref="O12:O14"/>
    <mergeCell ref="P12:P14"/>
    <mergeCell ref="AJ2:AL2"/>
    <mergeCell ref="AJ3:AL3"/>
    <mergeCell ref="AJ5:AL5"/>
    <mergeCell ref="AJ6:AL6"/>
    <mergeCell ref="AJ7:AL7"/>
    <mergeCell ref="AJ8:AL8"/>
    <mergeCell ref="W12:W14"/>
    <mergeCell ref="X12:X14"/>
  </mergeCells>
  <printOptions/>
  <pageMargins left="0.590551181102362" right="0.590551181102362" top="0.393700787401575" bottom="0.393700787401575" header="0" footer="0"/>
  <pageSetup fitToHeight="50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DH113"/>
  <sheetViews>
    <sheetView zoomScale="75" zoomScaleNormal="75" zoomScalePageLayoutView="0" workbookViewId="0" topLeftCell="A1">
      <pane xSplit="4" ySplit="16" topLeftCell="E17" activePane="bottomRight" state="frozen"/>
      <selection pane="topLeft" activeCell="A1" sqref="A1"/>
      <selection pane="topRight" activeCell="E1" sqref="E1"/>
      <selection pane="bottomLeft" activeCell="A9" sqref="A9"/>
      <selection pane="bottomRight" activeCell="D8" sqref="D8"/>
    </sheetView>
  </sheetViews>
  <sheetFormatPr defaultColWidth="9.00390625" defaultRowHeight="12.75"/>
  <cols>
    <col min="1" max="1" width="10.625" style="0" customWidth="1"/>
    <col min="2" max="2" width="9.625" style="0" customWidth="1"/>
    <col min="4" max="4" width="46.125" style="0" customWidth="1"/>
    <col min="5" max="5" width="6.125" style="0" hidden="1" customWidth="1"/>
    <col min="6" max="6" width="14.25390625" style="0" hidden="1" customWidth="1"/>
    <col min="7" max="7" width="14.75390625" style="0" hidden="1" customWidth="1"/>
    <col min="8" max="8" width="12.375" style="0" hidden="1" customWidth="1"/>
    <col min="9" max="9" width="10.25390625" style="0" hidden="1" customWidth="1"/>
    <col min="10" max="10" width="11.25390625" style="0" hidden="1" customWidth="1"/>
    <col min="11" max="11" width="11.375" style="0" hidden="1" customWidth="1"/>
    <col min="12" max="12" width="11.875" style="0" hidden="1" customWidth="1"/>
    <col min="13" max="13" width="11.25390625" style="0" hidden="1" customWidth="1"/>
    <col min="14" max="14" width="10.375" style="0" hidden="1" customWidth="1"/>
    <col min="15" max="15" width="9.375" style="0" hidden="1" customWidth="1"/>
    <col min="16" max="16" width="14.625" style="0" hidden="1" customWidth="1"/>
    <col min="17" max="17" width="11.125" style="0" hidden="1" customWidth="1"/>
    <col min="18" max="18" width="11.75390625" style="0" hidden="1" customWidth="1"/>
    <col min="19" max="19" width="11.00390625" style="0" hidden="1" customWidth="1"/>
    <col min="20" max="20" width="10.375" style="0" hidden="1" customWidth="1"/>
    <col min="21" max="21" width="8.875" style="0" hidden="1" customWidth="1"/>
    <col min="22" max="22" width="9.625" style="0" hidden="1" customWidth="1"/>
    <col min="23" max="23" width="10.00390625" style="0" hidden="1" customWidth="1"/>
    <col min="24" max="24" width="10.875" style="0" hidden="1" customWidth="1"/>
    <col min="25" max="25" width="10.25390625" style="0" hidden="1" customWidth="1"/>
    <col min="26" max="27" width="8.875" style="0" hidden="1" customWidth="1"/>
    <col min="28" max="28" width="12.875" style="0" hidden="1" customWidth="1"/>
    <col min="29" max="29" width="13.25390625" style="0" hidden="1" customWidth="1"/>
    <col min="30" max="30" width="13.625" style="0" hidden="1" customWidth="1"/>
    <col min="31" max="31" width="14.375" style="0" hidden="1" customWidth="1"/>
    <col min="32" max="32" width="12.625" style="0" hidden="1" customWidth="1"/>
    <col min="33" max="33" width="8.75390625" style="0" hidden="1" customWidth="1"/>
    <col min="34" max="34" width="13.25390625" style="36" hidden="1" customWidth="1"/>
    <col min="35" max="35" width="12.75390625" style="0" hidden="1" customWidth="1"/>
    <col min="36" max="36" width="10.75390625" style="0" hidden="1" customWidth="1"/>
    <col min="37" max="37" width="10.625" style="0" hidden="1" customWidth="1"/>
    <col min="38" max="38" width="9.875" style="0" hidden="1" customWidth="1"/>
    <col min="39" max="39" width="8.75390625" style="0" hidden="1" customWidth="1"/>
    <col min="40" max="40" width="14.125" style="0" hidden="1" customWidth="1"/>
    <col min="41" max="41" width="12.625" style="0" hidden="1" customWidth="1"/>
    <col min="42" max="42" width="11.625" style="0" hidden="1" customWidth="1"/>
    <col min="43" max="43" width="11.25390625" style="0" hidden="1" customWidth="1"/>
    <col min="44" max="44" width="10.125" style="0" hidden="1" customWidth="1"/>
    <col min="45" max="45" width="9.75390625" style="0" hidden="1" customWidth="1"/>
    <col min="46" max="46" width="14.25390625" style="0" hidden="1" customWidth="1"/>
    <col min="47" max="47" width="11.625" style="0" hidden="1" customWidth="1"/>
    <col min="48" max="48" width="10.875" style="0" hidden="1" customWidth="1"/>
    <col min="49" max="49" width="9.375" style="0" hidden="1" customWidth="1"/>
    <col min="50" max="50" width="10.625" style="0" hidden="1" customWidth="1"/>
    <col min="51" max="51" width="10.25390625" style="0" hidden="1" customWidth="1"/>
    <col min="52" max="52" width="12.00390625" style="4" hidden="1" customWidth="1"/>
    <col min="53" max="53" width="12.00390625" style="0" hidden="1" customWidth="1"/>
    <col min="54" max="54" width="12.125" style="0" hidden="1" customWidth="1"/>
    <col min="55" max="55" width="12.875" style="0" hidden="1" customWidth="1"/>
    <col min="56" max="56" width="11.375" style="0" hidden="1" customWidth="1"/>
    <col min="57" max="57" width="8.75390625" style="0" hidden="1" customWidth="1"/>
    <col min="58" max="58" width="10.25390625" style="0" hidden="1" customWidth="1"/>
    <col min="59" max="59" width="10.375" style="12" hidden="1" customWidth="1"/>
    <col min="60" max="62" width="10.875" style="0" hidden="1" customWidth="1"/>
    <col min="63" max="63" width="11.00390625" style="0" hidden="1" customWidth="1"/>
    <col min="64" max="64" width="12.625" style="0" hidden="1" customWidth="1"/>
    <col min="65" max="65" width="10.875" style="0" hidden="1" customWidth="1"/>
    <col min="66" max="66" width="10.625" style="0" hidden="1" customWidth="1"/>
    <col min="67" max="67" width="11.25390625" style="0" hidden="1" customWidth="1"/>
    <col min="68" max="69" width="9.125" style="0" hidden="1" customWidth="1"/>
    <col min="70" max="70" width="11.875" style="0" hidden="1" customWidth="1"/>
    <col min="71" max="72" width="9.00390625" style="0" hidden="1" customWidth="1"/>
    <col min="73" max="73" width="9.125" style="0" hidden="1" customWidth="1"/>
    <col min="74" max="74" width="11.625" style="0" hidden="1" customWidth="1"/>
    <col min="75" max="75" width="10.875" style="0" hidden="1" customWidth="1"/>
    <col min="76" max="76" width="11.25390625" style="0" hidden="1" customWidth="1"/>
    <col min="77" max="77" width="13.125" style="0" hidden="1" customWidth="1"/>
    <col min="78" max="78" width="12.625" style="0" hidden="1" customWidth="1"/>
    <col min="79" max="79" width="11.625" style="0" hidden="1" customWidth="1"/>
    <col min="80" max="80" width="10.875" style="0" hidden="1" customWidth="1"/>
    <col min="81" max="81" width="9.125" style="0" hidden="1" customWidth="1"/>
    <col min="82" max="82" width="11.00390625" style="0" hidden="1" customWidth="1"/>
    <col min="83" max="83" width="11.875" style="0" hidden="1" customWidth="1"/>
    <col min="84" max="84" width="12.125" style="0" hidden="1" customWidth="1"/>
    <col min="85" max="85" width="9.125" style="0" hidden="1" customWidth="1"/>
    <col min="86" max="86" width="11.625" style="0" hidden="1" customWidth="1"/>
    <col min="87" max="87" width="11.25390625" style="0" hidden="1" customWidth="1"/>
    <col min="88" max="88" width="13.00390625" style="0" hidden="1" customWidth="1"/>
    <col min="89" max="89" width="18.875" style="0" hidden="1" customWidth="1"/>
    <col min="90" max="90" width="15.375" style="0" hidden="1" customWidth="1"/>
    <col min="91" max="91" width="14.25390625" style="0" hidden="1" customWidth="1"/>
    <col min="92" max="92" width="11.625" style="0" hidden="1" customWidth="1"/>
    <col min="93" max="93" width="11.375" style="0" hidden="1" customWidth="1"/>
    <col min="94" max="94" width="13.00390625" style="0" hidden="1" customWidth="1"/>
    <col min="95" max="95" width="11.00390625" style="0" hidden="1" customWidth="1"/>
    <col min="96" max="96" width="11.375" style="0" hidden="1" customWidth="1"/>
    <col min="97" max="97" width="12.00390625" style="0" hidden="1" customWidth="1"/>
    <col min="98" max="98" width="12.25390625" style="0" hidden="1" customWidth="1"/>
    <col min="99" max="99" width="12.625" style="0" hidden="1" customWidth="1"/>
    <col min="100" max="100" width="0.875" style="0" hidden="1" customWidth="1"/>
    <col min="101" max="101" width="14.875" style="12" customWidth="1"/>
    <col min="102" max="102" width="13.875" style="0" customWidth="1"/>
    <col min="103" max="103" width="13.25390625" style="249" customWidth="1"/>
    <col min="104" max="104" width="12.25390625" style="249" customWidth="1"/>
    <col min="105" max="105" width="11.00390625" style="0" bestFit="1" customWidth="1"/>
    <col min="106" max="106" width="16.375" style="12" customWidth="1"/>
    <col min="107" max="107" width="11.25390625" style="0" customWidth="1"/>
    <col min="108" max="108" width="13.00390625" style="249" customWidth="1"/>
    <col min="109" max="109" width="12.125" style="249" customWidth="1"/>
    <col min="110" max="110" width="13.25390625" style="0" customWidth="1"/>
    <col min="111" max="111" width="13.00390625" style="0" customWidth="1"/>
    <col min="112" max="112" width="14.125" style="12" customWidth="1"/>
  </cols>
  <sheetData>
    <row r="1" spans="110:112" ht="15.75">
      <c r="DF1" s="69"/>
      <c r="DG1" s="248" t="s">
        <v>405</v>
      </c>
      <c r="DH1" s="248"/>
    </row>
    <row r="2" spans="110:112" ht="15.75">
      <c r="DF2" s="457" t="s">
        <v>209</v>
      </c>
      <c r="DG2" s="457"/>
      <c r="DH2" s="457"/>
    </row>
    <row r="3" spans="110:112" ht="15.75">
      <c r="DF3" s="457" t="s">
        <v>398</v>
      </c>
      <c r="DG3" s="457"/>
      <c r="DH3" s="457"/>
    </row>
    <row r="4" spans="110:112" ht="15.75">
      <c r="DF4" s="219"/>
      <c r="DG4" s="219"/>
      <c r="DH4" s="219"/>
    </row>
    <row r="5" spans="110:112" ht="15.75">
      <c r="DF5" s="457" t="s">
        <v>405</v>
      </c>
      <c r="DG5" s="457"/>
      <c r="DH5" s="457"/>
    </row>
    <row r="6" spans="110:112" ht="15.75">
      <c r="DF6" s="457" t="s">
        <v>209</v>
      </c>
      <c r="DG6" s="457"/>
      <c r="DH6" s="457"/>
    </row>
    <row r="7" spans="110:112" ht="15.75">
      <c r="DF7" s="457" t="s">
        <v>2</v>
      </c>
      <c r="DG7" s="457"/>
      <c r="DH7" s="457"/>
    </row>
    <row r="8" spans="110:112" ht="15.75">
      <c r="DF8" s="457" t="s">
        <v>210</v>
      </c>
      <c r="DG8" s="457"/>
      <c r="DH8" s="457"/>
    </row>
    <row r="9" spans="1:112" ht="15.75">
      <c r="A9" s="458" t="s">
        <v>52</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8"/>
      <c r="CT9" s="458"/>
      <c r="CU9" s="458"/>
      <c r="CV9" s="458"/>
      <c r="CW9" s="458"/>
      <c r="CX9" s="458"/>
      <c r="CY9" s="458"/>
      <c r="CZ9" s="458"/>
      <c r="DA9" s="458"/>
      <c r="DB9" s="458"/>
      <c r="DC9" s="458"/>
      <c r="DD9" s="458"/>
      <c r="DE9" s="458"/>
      <c r="DF9" s="458"/>
      <c r="DG9" s="458"/>
      <c r="DH9" s="458"/>
    </row>
    <row r="10" spans="1:112" ht="15.75">
      <c r="A10" s="446" t="s">
        <v>53</v>
      </c>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c r="CV10" s="446"/>
      <c r="CW10" s="446"/>
      <c r="CX10" s="446"/>
      <c r="CY10" s="446"/>
      <c r="CZ10" s="446"/>
      <c r="DA10" s="446"/>
      <c r="DB10" s="446"/>
      <c r="DC10" s="446"/>
      <c r="DD10" s="446"/>
      <c r="DE10" s="446"/>
      <c r="DF10" s="446"/>
      <c r="DG10" s="446"/>
      <c r="DH10" s="446"/>
    </row>
    <row r="11" spans="1:112" s="12" customFormat="1" ht="18" customHeight="1">
      <c r="A11" s="10"/>
      <c r="B11" s="11"/>
      <c r="C11" s="11"/>
      <c r="D11" s="11"/>
      <c r="E11" s="11"/>
      <c r="F11" s="11"/>
      <c r="G11" s="11"/>
      <c r="H11" s="11"/>
      <c r="I11" s="11"/>
      <c r="J11" s="11"/>
      <c r="K11" s="11"/>
      <c r="L11" s="11"/>
      <c r="M11" s="11"/>
      <c r="N11" s="11"/>
      <c r="O11" s="11"/>
      <c r="P11" s="11"/>
      <c r="Q11" s="11"/>
      <c r="R11" s="445"/>
      <c r="S11" s="445"/>
      <c r="T11" s="445"/>
      <c r="U11" s="445"/>
      <c r="V11" s="11"/>
      <c r="W11" s="11"/>
      <c r="X11" s="11"/>
      <c r="Y11" s="11"/>
      <c r="Z11" s="11"/>
      <c r="AA11" s="11"/>
      <c r="AB11" s="13" t="s">
        <v>4</v>
      </c>
      <c r="AH11" s="56"/>
      <c r="AZ11" s="37"/>
      <c r="BL11" s="174" t="s">
        <v>353</v>
      </c>
      <c r="CJ11" s="179" t="s">
        <v>353</v>
      </c>
      <c r="CY11" s="1"/>
      <c r="CZ11" s="1"/>
      <c r="DD11" s="284"/>
      <c r="DE11" s="284"/>
      <c r="DH11" s="12" t="s">
        <v>4</v>
      </c>
    </row>
    <row r="12" spans="5:112" ht="18" customHeight="1" hidden="1">
      <c r="E12" s="436" t="s">
        <v>51</v>
      </c>
      <c r="F12" s="437"/>
      <c r="G12" s="437"/>
      <c r="H12" s="437"/>
      <c r="I12" s="437"/>
      <c r="J12" s="437"/>
      <c r="K12" s="437"/>
      <c r="L12" s="437"/>
      <c r="M12" s="437"/>
      <c r="N12" s="437"/>
      <c r="O12" s="437"/>
      <c r="P12" s="438"/>
      <c r="Q12" s="440" t="s">
        <v>221</v>
      </c>
      <c r="R12" s="441"/>
      <c r="S12" s="441"/>
      <c r="T12" s="441"/>
      <c r="U12" s="441"/>
      <c r="V12" s="442"/>
      <c r="W12" s="442"/>
      <c r="X12" s="442"/>
      <c r="Y12" s="442"/>
      <c r="Z12" s="442"/>
      <c r="AA12" s="442"/>
      <c r="AB12" s="443"/>
      <c r="AC12" s="451" t="s">
        <v>222</v>
      </c>
      <c r="AD12" s="432"/>
      <c r="AE12" s="432"/>
      <c r="AF12" s="432"/>
      <c r="AG12" s="432"/>
      <c r="AH12" s="432"/>
      <c r="AI12" s="432"/>
      <c r="AJ12" s="432"/>
      <c r="AK12" s="432"/>
      <c r="AL12" s="432"/>
      <c r="AM12" s="432"/>
      <c r="AN12" s="433"/>
      <c r="AO12" s="440" t="s">
        <v>251</v>
      </c>
      <c r="AP12" s="441"/>
      <c r="AQ12" s="441"/>
      <c r="AR12" s="441"/>
      <c r="AS12" s="441"/>
      <c r="AT12" s="442"/>
      <c r="AU12" s="442"/>
      <c r="AV12" s="442"/>
      <c r="AW12" s="442"/>
      <c r="AX12" s="442"/>
      <c r="AY12" s="442"/>
      <c r="AZ12" s="443"/>
      <c r="BA12" s="451" t="s">
        <v>252</v>
      </c>
      <c r="BB12" s="432"/>
      <c r="BC12" s="432"/>
      <c r="BD12" s="432"/>
      <c r="BE12" s="432"/>
      <c r="BF12" s="432"/>
      <c r="BG12" s="432"/>
      <c r="BH12" s="432"/>
      <c r="BI12" s="432"/>
      <c r="BJ12" s="432"/>
      <c r="BK12" s="432"/>
      <c r="BL12" s="433"/>
      <c r="BM12" s="440" t="s">
        <v>341</v>
      </c>
      <c r="BN12" s="441"/>
      <c r="BO12" s="441"/>
      <c r="BP12" s="441"/>
      <c r="BQ12" s="441"/>
      <c r="BR12" s="442"/>
      <c r="BS12" s="442"/>
      <c r="BT12" s="442"/>
      <c r="BU12" s="442"/>
      <c r="BV12" s="442"/>
      <c r="BW12" s="442"/>
      <c r="BX12" s="443"/>
      <c r="BY12" s="451" t="s">
        <v>340</v>
      </c>
      <c r="BZ12" s="432"/>
      <c r="CA12" s="432"/>
      <c r="CB12" s="432"/>
      <c r="CC12" s="432"/>
      <c r="CD12" s="432"/>
      <c r="CE12" s="432"/>
      <c r="CF12" s="432"/>
      <c r="CG12" s="432"/>
      <c r="CH12" s="432"/>
      <c r="CI12" s="432"/>
      <c r="CJ12" s="433"/>
      <c r="CK12" s="440" t="s">
        <v>370</v>
      </c>
      <c r="CL12" s="442"/>
      <c r="CM12" s="442"/>
      <c r="CN12" s="442"/>
      <c r="CO12" s="442"/>
      <c r="CP12" s="442"/>
      <c r="CQ12" s="442"/>
      <c r="CR12" s="442"/>
      <c r="CS12" s="442"/>
      <c r="CT12" s="442"/>
      <c r="CU12" s="442"/>
      <c r="CV12" s="443"/>
      <c r="CW12" s="451" t="s">
        <v>392</v>
      </c>
      <c r="CX12" s="432"/>
      <c r="CY12" s="432"/>
      <c r="CZ12" s="432"/>
      <c r="DA12" s="432"/>
      <c r="DB12" s="432"/>
      <c r="DC12" s="432"/>
      <c r="DD12" s="432"/>
      <c r="DE12" s="432"/>
      <c r="DF12" s="432"/>
      <c r="DG12" s="432"/>
      <c r="DH12" s="433"/>
    </row>
    <row r="13" spans="1:112" ht="22.5" customHeight="1">
      <c r="A13" s="444" t="s">
        <v>208</v>
      </c>
      <c r="B13" s="439" t="s">
        <v>54</v>
      </c>
      <c r="C13" s="439" t="s">
        <v>55</v>
      </c>
      <c r="D13" s="439" t="s">
        <v>56</v>
      </c>
      <c r="E13" s="435" t="s">
        <v>8</v>
      </c>
      <c r="F13" s="435"/>
      <c r="G13" s="435"/>
      <c r="H13" s="435"/>
      <c r="I13" s="435"/>
      <c r="J13" s="435" t="s">
        <v>9</v>
      </c>
      <c r="K13" s="435"/>
      <c r="L13" s="435"/>
      <c r="M13" s="435"/>
      <c r="N13" s="435"/>
      <c r="O13" s="435"/>
      <c r="P13" s="463" t="s">
        <v>57</v>
      </c>
      <c r="Q13" s="434" t="s">
        <v>8</v>
      </c>
      <c r="R13" s="434"/>
      <c r="S13" s="434"/>
      <c r="T13" s="434"/>
      <c r="U13" s="434"/>
      <c r="V13" s="434" t="s">
        <v>9</v>
      </c>
      <c r="W13" s="434"/>
      <c r="X13" s="434"/>
      <c r="Y13" s="434"/>
      <c r="Z13" s="434"/>
      <c r="AA13" s="434"/>
      <c r="AB13" s="464" t="s">
        <v>57</v>
      </c>
      <c r="AC13" s="435" t="s">
        <v>8</v>
      </c>
      <c r="AD13" s="435"/>
      <c r="AE13" s="435"/>
      <c r="AF13" s="435"/>
      <c r="AG13" s="435"/>
      <c r="AH13" s="435" t="s">
        <v>9</v>
      </c>
      <c r="AI13" s="435"/>
      <c r="AJ13" s="435"/>
      <c r="AK13" s="435"/>
      <c r="AL13" s="435"/>
      <c r="AM13" s="435"/>
      <c r="AN13" s="462" t="s">
        <v>57</v>
      </c>
      <c r="AO13" s="434" t="s">
        <v>8</v>
      </c>
      <c r="AP13" s="434"/>
      <c r="AQ13" s="434"/>
      <c r="AR13" s="434"/>
      <c r="AS13" s="434"/>
      <c r="AT13" s="434" t="s">
        <v>9</v>
      </c>
      <c r="AU13" s="434"/>
      <c r="AV13" s="434"/>
      <c r="AW13" s="434"/>
      <c r="AX13" s="434"/>
      <c r="AY13" s="434"/>
      <c r="AZ13" s="464" t="s">
        <v>57</v>
      </c>
      <c r="BA13" s="435" t="s">
        <v>8</v>
      </c>
      <c r="BB13" s="435"/>
      <c r="BC13" s="435"/>
      <c r="BD13" s="435"/>
      <c r="BE13" s="435"/>
      <c r="BF13" s="435" t="s">
        <v>9</v>
      </c>
      <c r="BG13" s="435"/>
      <c r="BH13" s="435"/>
      <c r="BI13" s="435"/>
      <c r="BJ13" s="435"/>
      <c r="BK13" s="435"/>
      <c r="BL13" s="463" t="s">
        <v>57</v>
      </c>
      <c r="BM13" s="434" t="s">
        <v>8</v>
      </c>
      <c r="BN13" s="434"/>
      <c r="BO13" s="434"/>
      <c r="BP13" s="434"/>
      <c r="BQ13" s="434"/>
      <c r="BR13" s="434" t="s">
        <v>9</v>
      </c>
      <c r="BS13" s="434"/>
      <c r="BT13" s="434"/>
      <c r="BU13" s="434"/>
      <c r="BV13" s="434"/>
      <c r="BW13" s="434"/>
      <c r="BX13" s="464" t="s">
        <v>57</v>
      </c>
      <c r="BY13" s="435" t="s">
        <v>8</v>
      </c>
      <c r="BZ13" s="435"/>
      <c r="CA13" s="435"/>
      <c r="CB13" s="435"/>
      <c r="CC13" s="435"/>
      <c r="CD13" s="435" t="s">
        <v>9</v>
      </c>
      <c r="CE13" s="435"/>
      <c r="CF13" s="435"/>
      <c r="CG13" s="435"/>
      <c r="CH13" s="435"/>
      <c r="CI13" s="435"/>
      <c r="CJ13" s="463" t="s">
        <v>57</v>
      </c>
      <c r="CK13" s="434" t="s">
        <v>8</v>
      </c>
      <c r="CL13" s="434"/>
      <c r="CM13" s="434"/>
      <c r="CN13" s="434"/>
      <c r="CO13" s="434"/>
      <c r="CP13" s="434" t="s">
        <v>9</v>
      </c>
      <c r="CQ13" s="434"/>
      <c r="CR13" s="434"/>
      <c r="CS13" s="434"/>
      <c r="CT13" s="434"/>
      <c r="CU13" s="434"/>
      <c r="CV13" s="464" t="s">
        <v>57</v>
      </c>
      <c r="CW13" s="435" t="s">
        <v>8</v>
      </c>
      <c r="CX13" s="435"/>
      <c r="CY13" s="435"/>
      <c r="CZ13" s="435"/>
      <c r="DA13" s="435"/>
      <c r="DB13" s="435" t="s">
        <v>9</v>
      </c>
      <c r="DC13" s="435"/>
      <c r="DD13" s="435"/>
      <c r="DE13" s="435"/>
      <c r="DF13" s="435"/>
      <c r="DG13" s="435"/>
      <c r="DH13" s="453" t="s">
        <v>57</v>
      </c>
    </row>
    <row r="14" spans="1:112" ht="18" customHeight="1">
      <c r="A14" s="444"/>
      <c r="B14" s="439"/>
      <c r="C14" s="439"/>
      <c r="D14" s="439"/>
      <c r="E14" s="462" t="s">
        <v>7</v>
      </c>
      <c r="F14" s="459" t="s">
        <v>58</v>
      </c>
      <c r="G14" s="459" t="s">
        <v>59</v>
      </c>
      <c r="H14" s="459"/>
      <c r="I14" s="459" t="s">
        <v>60</v>
      </c>
      <c r="J14" s="462" t="s">
        <v>7</v>
      </c>
      <c r="K14" s="459" t="s">
        <v>58</v>
      </c>
      <c r="L14" s="459" t="s">
        <v>59</v>
      </c>
      <c r="M14" s="459"/>
      <c r="N14" s="459" t="s">
        <v>60</v>
      </c>
      <c r="O14" s="7" t="s">
        <v>59</v>
      </c>
      <c r="P14" s="463"/>
      <c r="Q14" s="454" t="s">
        <v>7</v>
      </c>
      <c r="R14" s="454" t="s">
        <v>58</v>
      </c>
      <c r="S14" s="454" t="s">
        <v>59</v>
      </c>
      <c r="T14" s="454"/>
      <c r="U14" s="454" t="s">
        <v>60</v>
      </c>
      <c r="V14" s="454" t="s">
        <v>7</v>
      </c>
      <c r="W14" s="454" t="s">
        <v>58</v>
      </c>
      <c r="X14" s="454" t="s">
        <v>59</v>
      </c>
      <c r="Y14" s="454"/>
      <c r="Z14" s="454" t="s">
        <v>60</v>
      </c>
      <c r="AA14" s="30" t="s">
        <v>59</v>
      </c>
      <c r="AB14" s="464"/>
      <c r="AC14" s="450" t="s">
        <v>7</v>
      </c>
      <c r="AD14" s="449" t="s">
        <v>58</v>
      </c>
      <c r="AE14" s="449" t="s">
        <v>59</v>
      </c>
      <c r="AF14" s="449"/>
      <c r="AG14" s="449" t="s">
        <v>60</v>
      </c>
      <c r="AH14" s="450" t="s">
        <v>7</v>
      </c>
      <c r="AI14" s="449" t="s">
        <v>58</v>
      </c>
      <c r="AJ14" s="449" t="s">
        <v>59</v>
      </c>
      <c r="AK14" s="449"/>
      <c r="AL14" s="449" t="s">
        <v>60</v>
      </c>
      <c r="AM14" s="17" t="s">
        <v>59</v>
      </c>
      <c r="AN14" s="462"/>
      <c r="AO14" s="454" t="s">
        <v>7</v>
      </c>
      <c r="AP14" s="454" t="s">
        <v>58</v>
      </c>
      <c r="AQ14" s="454" t="s">
        <v>59</v>
      </c>
      <c r="AR14" s="454"/>
      <c r="AS14" s="454" t="s">
        <v>60</v>
      </c>
      <c r="AT14" s="454" t="s">
        <v>7</v>
      </c>
      <c r="AU14" s="454" t="s">
        <v>58</v>
      </c>
      <c r="AV14" s="454" t="s">
        <v>59</v>
      </c>
      <c r="AW14" s="454"/>
      <c r="AX14" s="454" t="s">
        <v>60</v>
      </c>
      <c r="AY14" s="30" t="s">
        <v>59</v>
      </c>
      <c r="AZ14" s="464"/>
      <c r="BA14" s="450" t="s">
        <v>7</v>
      </c>
      <c r="BB14" s="449" t="s">
        <v>58</v>
      </c>
      <c r="BC14" s="449" t="s">
        <v>59</v>
      </c>
      <c r="BD14" s="449"/>
      <c r="BE14" s="449" t="s">
        <v>60</v>
      </c>
      <c r="BF14" s="450" t="s">
        <v>7</v>
      </c>
      <c r="BG14" s="449" t="s">
        <v>58</v>
      </c>
      <c r="BH14" s="449" t="s">
        <v>59</v>
      </c>
      <c r="BI14" s="449"/>
      <c r="BJ14" s="449" t="s">
        <v>60</v>
      </c>
      <c r="BK14" s="17" t="s">
        <v>59</v>
      </c>
      <c r="BL14" s="463"/>
      <c r="BM14" s="454" t="s">
        <v>7</v>
      </c>
      <c r="BN14" s="454" t="s">
        <v>58</v>
      </c>
      <c r="BO14" s="454" t="s">
        <v>59</v>
      </c>
      <c r="BP14" s="454"/>
      <c r="BQ14" s="454" t="s">
        <v>60</v>
      </c>
      <c r="BR14" s="454" t="s">
        <v>7</v>
      </c>
      <c r="BS14" s="454" t="s">
        <v>58</v>
      </c>
      <c r="BT14" s="454" t="s">
        <v>59</v>
      </c>
      <c r="BU14" s="454"/>
      <c r="BV14" s="454" t="s">
        <v>60</v>
      </c>
      <c r="BW14" s="30" t="s">
        <v>59</v>
      </c>
      <c r="BX14" s="464"/>
      <c r="BY14" s="450" t="s">
        <v>7</v>
      </c>
      <c r="BZ14" s="449" t="s">
        <v>58</v>
      </c>
      <c r="CA14" s="449" t="s">
        <v>59</v>
      </c>
      <c r="CB14" s="449"/>
      <c r="CC14" s="449" t="s">
        <v>60</v>
      </c>
      <c r="CD14" s="450" t="s">
        <v>7</v>
      </c>
      <c r="CE14" s="449" t="s">
        <v>58</v>
      </c>
      <c r="CF14" s="449" t="s">
        <v>59</v>
      </c>
      <c r="CG14" s="449"/>
      <c r="CH14" s="449" t="s">
        <v>60</v>
      </c>
      <c r="CI14" s="17" t="s">
        <v>59</v>
      </c>
      <c r="CJ14" s="463"/>
      <c r="CK14" s="454" t="s">
        <v>7</v>
      </c>
      <c r="CL14" s="454" t="s">
        <v>58</v>
      </c>
      <c r="CM14" s="454" t="s">
        <v>59</v>
      </c>
      <c r="CN14" s="454"/>
      <c r="CO14" s="454" t="s">
        <v>60</v>
      </c>
      <c r="CP14" s="454" t="s">
        <v>7</v>
      </c>
      <c r="CQ14" s="454" t="s">
        <v>58</v>
      </c>
      <c r="CR14" s="454" t="s">
        <v>59</v>
      </c>
      <c r="CS14" s="454"/>
      <c r="CT14" s="454" t="s">
        <v>60</v>
      </c>
      <c r="CU14" s="30" t="s">
        <v>59</v>
      </c>
      <c r="CV14" s="464"/>
      <c r="CW14" s="449" t="s">
        <v>7</v>
      </c>
      <c r="CX14" s="449" t="s">
        <v>58</v>
      </c>
      <c r="CY14" s="449" t="s">
        <v>59</v>
      </c>
      <c r="CZ14" s="449"/>
      <c r="DA14" s="449" t="s">
        <v>60</v>
      </c>
      <c r="DB14" s="449" t="s">
        <v>7</v>
      </c>
      <c r="DC14" s="449" t="s">
        <v>58</v>
      </c>
      <c r="DD14" s="449" t="s">
        <v>59</v>
      </c>
      <c r="DE14" s="449"/>
      <c r="DF14" s="449" t="s">
        <v>60</v>
      </c>
      <c r="DG14" s="17" t="s">
        <v>59</v>
      </c>
      <c r="DH14" s="453"/>
    </row>
    <row r="15" spans="1:112" ht="12" customHeight="1">
      <c r="A15" s="444"/>
      <c r="B15" s="439"/>
      <c r="C15" s="439"/>
      <c r="D15" s="439"/>
      <c r="E15" s="462"/>
      <c r="F15" s="459"/>
      <c r="G15" s="439" t="s">
        <v>61</v>
      </c>
      <c r="H15" s="459" t="s">
        <v>62</v>
      </c>
      <c r="I15" s="459"/>
      <c r="J15" s="462"/>
      <c r="K15" s="459"/>
      <c r="L15" s="439" t="s">
        <v>61</v>
      </c>
      <c r="M15" s="459" t="s">
        <v>62</v>
      </c>
      <c r="N15" s="459"/>
      <c r="O15" s="459" t="s">
        <v>63</v>
      </c>
      <c r="P15" s="463"/>
      <c r="Q15" s="454"/>
      <c r="R15" s="454"/>
      <c r="S15" s="454" t="s">
        <v>61</v>
      </c>
      <c r="T15" s="454" t="s">
        <v>62</v>
      </c>
      <c r="U15" s="454"/>
      <c r="V15" s="454"/>
      <c r="W15" s="454"/>
      <c r="X15" s="454" t="s">
        <v>61</v>
      </c>
      <c r="Y15" s="454" t="s">
        <v>62</v>
      </c>
      <c r="Z15" s="454"/>
      <c r="AA15" s="454" t="s">
        <v>63</v>
      </c>
      <c r="AB15" s="464"/>
      <c r="AC15" s="450"/>
      <c r="AD15" s="449"/>
      <c r="AE15" s="449" t="s">
        <v>61</v>
      </c>
      <c r="AF15" s="449" t="s">
        <v>62</v>
      </c>
      <c r="AG15" s="449"/>
      <c r="AH15" s="450"/>
      <c r="AI15" s="449"/>
      <c r="AJ15" s="449" t="s">
        <v>61</v>
      </c>
      <c r="AK15" s="449" t="s">
        <v>62</v>
      </c>
      <c r="AL15" s="449"/>
      <c r="AM15" s="449" t="s">
        <v>63</v>
      </c>
      <c r="AN15" s="462"/>
      <c r="AO15" s="454"/>
      <c r="AP15" s="454"/>
      <c r="AQ15" s="454" t="s">
        <v>61</v>
      </c>
      <c r="AR15" s="454" t="s">
        <v>62</v>
      </c>
      <c r="AS15" s="454"/>
      <c r="AT15" s="454"/>
      <c r="AU15" s="454"/>
      <c r="AV15" s="454" t="s">
        <v>61</v>
      </c>
      <c r="AW15" s="454" t="s">
        <v>62</v>
      </c>
      <c r="AX15" s="454"/>
      <c r="AY15" s="454" t="s">
        <v>63</v>
      </c>
      <c r="AZ15" s="464"/>
      <c r="BA15" s="450"/>
      <c r="BB15" s="449"/>
      <c r="BC15" s="449" t="s">
        <v>61</v>
      </c>
      <c r="BD15" s="449" t="s">
        <v>62</v>
      </c>
      <c r="BE15" s="449"/>
      <c r="BF15" s="450"/>
      <c r="BG15" s="449"/>
      <c r="BH15" s="449" t="s">
        <v>61</v>
      </c>
      <c r="BI15" s="449" t="s">
        <v>62</v>
      </c>
      <c r="BJ15" s="449"/>
      <c r="BK15" s="449" t="s">
        <v>63</v>
      </c>
      <c r="BL15" s="463"/>
      <c r="BM15" s="454"/>
      <c r="BN15" s="454"/>
      <c r="BO15" s="454" t="s">
        <v>61</v>
      </c>
      <c r="BP15" s="454" t="s">
        <v>62</v>
      </c>
      <c r="BQ15" s="454"/>
      <c r="BR15" s="454"/>
      <c r="BS15" s="454"/>
      <c r="BT15" s="454" t="s">
        <v>61</v>
      </c>
      <c r="BU15" s="454" t="s">
        <v>62</v>
      </c>
      <c r="BV15" s="454"/>
      <c r="BW15" s="454" t="s">
        <v>63</v>
      </c>
      <c r="BX15" s="464"/>
      <c r="BY15" s="450"/>
      <c r="BZ15" s="449"/>
      <c r="CA15" s="449" t="s">
        <v>61</v>
      </c>
      <c r="CB15" s="449" t="s">
        <v>62</v>
      </c>
      <c r="CC15" s="449"/>
      <c r="CD15" s="450"/>
      <c r="CE15" s="449"/>
      <c r="CF15" s="449" t="s">
        <v>61</v>
      </c>
      <c r="CG15" s="449" t="s">
        <v>62</v>
      </c>
      <c r="CH15" s="449"/>
      <c r="CI15" s="449" t="s">
        <v>63</v>
      </c>
      <c r="CJ15" s="463"/>
      <c r="CK15" s="454"/>
      <c r="CL15" s="454"/>
      <c r="CM15" s="454" t="s">
        <v>61</v>
      </c>
      <c r="CN15" s="454" t="s">
        <v>62</v>
      </c>
      <c r="CO15" s="454"/>
      <c r="CP15" s="454"/>
      <c r="CQ15" s="454"/>
      <c r="CR15" s="454" t="s">
        <v>61</v>
      </c>
      <c r="CS15" s="454" t="s">
        <v>62</v>
      </c>
      <c r="CT15" s="454"/>
      <c r="CU15" s="454" t="s">
        <v>63</v>
      </c>
      <c r="CV15" s="464"/>
      <c r="CW15" s="449"/>
      <c r="CX15" s="449"/>
      <c r="CY15" s="449" t="s">
        <v>61</v>
      </c>
      <c r="CZ15" s="449" t="s">
        <v>62</v>
      </c>
      <c r="DA15" s="449"/>
      <c r="DB15" s="449"/>
      <c r="DC15" s="449"/>
      <c r="DD15" s="449" t="s">
        <v>61</v>
      </c>
      <c r="DE15" s="449" t="s">
        <v>62</v>
      </c>
      <c r="DF15" s="449"/>
      <c r="DG15" s="449" t="s">
        <v>63</v>
      </c>
      <c r="DH15" s="453"/>
    </row>
    <row r="16" spans="1:112" ht="43.5" customHeight="1">
      <c r="A16" s="444"/>
      <c r="B16" s="439"/>
      <c r="C16" s="439"/>
      <c r="D16" s="439"/>
      <c r="E16" s="462"/>
      <c r="F16" s="459"/>
      <c r="G16" s="439"/>
      <c r="H16" s="459"/>
      <c r="I16" s="459"/>
      <c r="J16" s="462"/>
      <c r="K16" s="459"/>
      <c r="L16" s="439"/>
      <c r="M16" s="459"/>
      <c r="N16" s="459"/>
      <c r="O16" s="459"/>
      <c r="P16" s="463"/>
      <c r="Q16" s="454"/>
      <c r="R16" s="454"/>
      <c r="S16" s="454"/>
      <c r="T16" s="454"/>
      <c r="U16" s="454"/>
      <c r="V16" s="454"/>
      <c r="W16" s="454"/>
      <c r="X16" s="454"/>
      <c r="Y16" s="454"/>
      <c r="Z16" s="454"/>
      <c r="AA16" s="454"/>
      <c r="AB16" s="464"/>
      <c r="AC16" s="450"/>
      <c r="AD16" s="449"/>
      <c r="AE16" s="449"/>
      <c r="AF16" s="449"/>
      <c r="AG16" s="449"/>
      <c r="AH16" s="450"/>
      <c r="AI16" s="449"/>
      <c r="AJ16" s="449"/>
      <c r="AK16" s="449"/>
      <c r="AL16" s="449"/>
      <c r="AM16" s="449"/>
      <c r="AN16" s="462"/>
      <c r="AO16" s="454"/>
      <c r="AP16" s="454"/>
      <c r="AQ16" s="454"/>
      <c r="AR16" s="454"/>
      <c r="AS16" s="454"/>
      <c r="AT16" s="454"/>
      <c r="AU16" s="454"/>
      <c r="AV16" s="454"/>
      <c r="AW16" s="454"/>
      <c r="AX16" s="454"/>
      <c r="AY16" s="454"/>
      <c r="AZ16" s="464"/>
      <c r="BA16" s="450"/>
      <c r="BB16" s="449"/>
      <c r="BC16" s="449"/>
      <c r="BD16" s="449"/>
      <c r="BE16" s="449"/>
      <c r="BF16" s="450"/>
      <c r="BG16" s="449"/>
      <c r="BH16" s="449"/>
      <c r="BI16" s="449"/>
      <c r="BJ16" s="449"/>
      <c r="BK16" s="449"/>
      <c r="BL16" s="463"/>
      <c r="BM16" s="454"/>
      <c r="BN16" s="454"/>
      <c r="BO16" s="454"/>
      <c r="BP16" s="454"/>
      <c r="BQ16" s="454"/>
      <c r="BR16" s="454"/>
      <c r="BS16" s="454"/>
      <c r="BT16" s="454"/>
      <c r="BU16" s="454"/>
      <c r="BV16" s="454"/>
      <c r="BW16" s="454"/>
      <c r="BX16" s="464"/>
      <c r="BY16" s="450"/>
      <c r="BZ16" s="449"/>
      <c r="CA16" s="449"/>
      <c r="CB16" s="449"/>
      <c r="CC16" s="449"/>
      <c r="CD16" s="450"/>
      <c r="CE16" s="449"/>
      <c r="CF16" s="449"/>
      <c r="CG16" s="449"/>
      <c r="CH16" s="449"/>
      <c r="CI16" s="449"/>
      <c r="CJ16" s="463"/>
      <c r="CK16" s="454"/>
      <c r="CL16" s="454"/>
      <c r="CM16" s="454"/>
      <c r="CN16" s="454"/>
      <c r="CO16" s="454"/>
      <c r="CP16" s="454"/>
      <c r="CQ16" s="454"/>
      <c r="CR16" s="454"/>
      <c r="CS16" s="454"/>
      <c r="CT16" s="454"/>
      <c r="CU16" s="454"/>
      <c r="CV16" s="464"/>
      <c r="CW16" s="449"/>
      <c r="CX16" s="449"/>
      <c r="CY16" s="449"/>
      <c r="CZ16" s="449"/>
      <c r="DA16" s="449"/>
      <c r="DB16" s="449"/>
      <c r="DC16" s="449"/>
      <c r="DD16" s="449"/>
      <c r="DE16" s="449"/>
      <c r="DF16" s="449"/>
      <c r="DG16" s="449"/>
      <c r="DH16" s="453"/>
    </row>
    <row r="17" spans="1:112" ht="12.75">
      <c r="A17" s="7">
        <v>1</v>
      </c>
      <c r="B17" s="7">
        <v>2</v>
      </c>
      <c r="C17" s="7">
        <v>3</v>
      </c>
      <c r="D17" s="7">
        <v>4</v>
      </c>
      <c r="E17" s="6">
        <v>5</v>
      </c>
      <c r="F17" s="7">
        <v>6</v>
      </c>
      <c r="G17" s="7">
        <v>7</v>
      </c>
      <c r="H17" s="7">
        <v>8</v>
      </c>
      <c r="I17" s="7">
        <v>9</v>
      </c>
      <c r="J17" s="6">
        <v>10</v>
      </c>
      <c r="K17" s="7">
        <v>11</v>
      </c>
      <c r="L17" s="7">
        <v>12</v>
      </c>
      <c r="M17" s="7">
        <v>13</v>
      </c>
      <c r="N17" s="7">
        <v>14</v>
      </c>
      <c r="O17" s="7">
        <v>15</v>
      </c>
      <c r="P17" s="55">
        <v>16</v>
      </c>
      <c r="Q17" s="31">
        <v>5</v>
      </c>
      <c r="R17" s="31">
        <v>6</v>
      </c>
      <c r="S17" s="31">
        <v>7</v>
      </c>
      <c r="T17" s="31">
        <v>8</v>
      </c>
      <c r="U17" s="31">
        <v>9</v>
      </c>
      <c r="V17" s="31">
        <v>10</v>
      </c>
      <c r="W17" s="31">
        <v>11</v>
      </c>
      <c r="X17" s="31">
        <v>12</v>
      </c>
      <c r="Y17" s="31">
        <v>13</v>
      </c>
      <c r="Z17" s="31">
        <v>14</v>
      </c>
      <c r="AA17" s="31">
        <v>15</v>
      </c>
      <c r="AB17" s="31">
        <v>16</v>
      </c>
      <c r="AC17" s="6">
        <v>5</v>
      </c>
      <c r="AD17" s="14">
        <v>6</v>
      </c>
      <c r="AE17" s="14">
        <v>7</v>
      </c>
      <c r="AF17" s="14">
        <v>8</v>
      </c>
      <c r="AG17" s="14">
        <v>9</v>
      </c>
      <c r="AH17" s="6">
        <v>10</v>
      </c>
      <c r="AI17" s="14">
        <v>11</v>
      </c>
      <c r="AJ17" s="14">
        <v>12</v>
      </c>
      <c r="AK17" s="14">
        <v>13</v>
      </c>
      <c r="AL17" s="14">
        <v>14</v>
      </c>
      <c r="AM17" s="14">
        <v>15</v>
      </c>
      <c r="AN17" s="6">
        <v>16</v>
      </c>
      <c r="AO17" s="31">
        <v>5</v>
      </c>
      <c r="AP17" s="31">
        <v>6</v>
      </c>
      <c r="AQ17" s="31">
        <v>7</v>
      </c>
      <c r="AR17" s="31">
        <v>8</v>
      </c>
      <c r="AS17" s="31">
        <v>9</v>
      </c>
      <c r="AT17" s="31">
        <v>10</v>
      </c>
      <c r="AU17" s="31">
        <v>11</v>
      </c>
      <c r="AV17" s="31">
        <v>12</v>
      </c>
      <c r="AW17" s="31">
        <v>13</v>
      </c>
      <c r="AX17" s="31">
        <v>14</v>
      </c>
      <c r="AY17" s="31">
        <v>15</v>
      </c>
      <c r="AZ17" s="34">
        <v>16</v>
      </c>
      <c r="BA17" s="6">
        <v>5</v>
      </c>
      <c r="BB17" s="14">
        <v>6</v>
      </c>
      <c r="BC17" s="14">
        <v>7</v>
      </c>
      <c r="BD17" s="14">
        <v>8</v>
      </c>
      <c r="BE17" s="14">
        <v>9</v>
      </c>
      <c r="BF17" s="6">
        <v>10</v>
      </c>
      <c r="BG17" s="14">
        <v>11</v>
      </c>
      <c r="BH17" s="14">
        <v>12</v>
      </c>
      <c r="BI17" s="14">
        <v>13</v>
      </c>
      <c r="BJ17" s="14">
        <v>14</v>
      </c>
      <c r="BK17" s="14">
        <v>15</v>
      </c>
      <c r="BL17" s="6">
        <v>16</v>
      </c>
      <c r="BM17" s="31">
        <v>5</v>
      </c>
      <c r="BN17" s="31">
        <v>6</v>
      </c>
      <c r="BO17" s="31">
        <v>7</v>
      </c>
      <c r="BP17" s="31">
        <v>8</v>
      </c>
      <c r="BQ17" s="31">
        <v>9</v>
      </c>
      <c r="BR17" s="31">
        <v>10</v>
      </c>
      <c r="BS17" s="31">
        <v>11</v>
      </c>
      <c r="BT17" s="31">
        <v>12</v>
      </c>
      <c r="BU17" s="31">
        <v>13</v>
      </c>
      <c r="BV17" s="31">
        <v>14</v>
      </c>
      <c r="BW17" s="31">
        <v>15</v>
      </c>
      <c r="BX17" s="34">
        <v>16</v>
      </c>
      <c r="BY17" s="6">
        <v>5</v>
      </c>
      <c r="BZ17" s="14">
        <v>6</v>
      </c>
      <c r="CA17" s="14">
        <v>7</v>
      </c>
      <c r="CB17" s="14">
        <v>8</v>
      </c>
      <c r="CC17" s="14">
        <v>9</v>
      </c>
      <c r="CD17" s="6">
        <v>10</v>
      </c>
      <c r="CE17" s="14">
        <v>11</v>
      </c>
      <c r="CF17" s="14">
        <v>12</v>
      </c>
      <c r="CG17" s="14">
        <v>13</v>
      </c>
      <c r="CH17" s="14">
        <v>14</v>
      </c>
      <c r="CI17" s="14">
        <v>15</v>
      </c>
      <c r="CJ17" s="6">
        <v>16</v>
      </c>
      <c r="CK17" s="31">
        <v>5</v>
      </c>
      <c r="CL17" s="31">
        <v>6</v>
      </c>
      <c r="CM17" s="31">
        <v>7</v>
      </c>
      <c r="CN17" s="31">
        <v>8</v>
      </c>
      <c r="CO17" s="31">
        <v>9</v>
      </c>
      <c r="CP17" s="31">
        <v>10</v>
      </c>
      <c r="CQ17" s="31">
        <v>11</v>
      </c>
      <c r="CR17" s="31">
        <v>12</v>
      </c>
      <c r="CS17" s="31">
        <v>13</v>
      </c>
      <c r="CT17" s="31">
        <v>14</v>
      </c>
      <c r="CU17" s="31">
        <v>15</v>
      </c>
      <c r="CV17" s="34">
        <v>16</v>
      </c>
      <c r="CW17" s="14">
        <v>5</v>
      </c>
      <c r="CX17" s="14">
        <v>6</v>
      </c>
      <c r="CY17" s="14">
        <v>7</v>
      </c>
      <c r="CZ17" s="14">
        <v>8</v>
      </c>
      <c r="DA17" s="14">
        <v>9</v>
      </c>
      <c r="DB17" s="14">
        <v>10</v>
      </c>
      <c r="DC17" s="14">
        <v>11</v>
      </c>
      <c r="DD17" s="14">
        <v>12</v>
      </c>
      <c r="DE17" s="14">
        <v>13</v>
      </c>
      <c r="DF17" s="14">
        <v>14</v>
      </c>
      <c r="DG17" s="14">
        <v>15</v>
      </c>
      <c r="DH17" s="14">
        <v>16</v>
      </c>
    </row>
    <row r="18" spans="1:112" s="12" customFormat="1" ht="12.75">
      <c r="A18" s="23"/>
      <c r="B18" s="24" t="s">
        <v>64</v>
      </c>
      <c r="C18" s="25"/>
      <c r="D18" s="267" t="s">
        <v>65</v>
      </c>
      <c r="E18" s="40">
        <v>2287230</v>
      </c>
      <c r="F18" s="40">
        <v>2287230</v>
      </c>
      <c r="G18" s="40">
        <v>2004650</v>
      </c>
      <c r="H18" s="40">
        <v>77709</v>
      </c>
      <c r="I18" s="40">
        <v>0</v>
      </c>
      <c r="J18" s="40">
        <f aca="true" t="shared" si="0" ref="J18:O18">J19</f>
        <v>26000</v>
      </c>
      <c r="K18" s="40">
        <f t="shared" si="0"/>
        <v>26000</v>
      </c>
      <c r="L18" s="40">
        <f t="shared" si="0"/>
        <v>0</v>
      </c>
      <c r="M18" s="40">
        <f t="shared" si="0"/>
        <v>0</v>
      </c>
      <c r="N18" s="40">
        <f t="shared" si="0"/>
        <v>0</v>
      </c>
      <c r="O18" s="40">
        <f t="shared" si="0"/>
        <v>0</v>
      </c>
      <c r="P18" s="40">
        <f aca="true" t="shared" si="1" ref="P18:P95">E18+J18</f>
        <v>2313230</v>
      </c>
      <c r="Q18" s="26">
        <f>Q19</f>
        <v>0</v>
      </c>
      <c r="R18" s="26">
        <f aca="true" t="shared" si="2" ref="R18:AA18">R19</f>
        <v>0</v>
      </c>
      <c r="S18" s="26">
        <f t="shared" si="2"/>
        <v>0</v>
      </c>
      <c r="T18" s="26">
        <f t="shared" si="2"/>
        <v>0</v>
      </c>
      <c r="U18" s="26">
        <f t="shared" si="2"/>
        <v>0</v>
      </c>
      <c r="V18" s="26">
        <f t="shared" si="2"/>
        <v>0</v>
      </c>
      <c r="W18" s="26">
        <f t="shared" si="2"/>
        <v>-26000</v>
      </c>
      <c r="X18" s="26">
        <f t="shared" si="2"/>
        <v>0</v>
      </c>
      <c r="Y18" s="26">
        <f t="shared" si="2"/>
        <v>0</v>
      </c>
      <c r="Z18" s="26">
        <f t="shared" si="2"/>
        <v>26000</v>
      </c>
      <c r="AA18" s="26">
        <f t="shared" si="2"/>
        <v>0</v>
      </c>
      <c r="AB18" s="26">
        <f>V18+Q18</f>
        <v>0</v>
      </c>
      <c r="AC18" s="26">
        <f>SUM(AC19)</f>
        <v>2287230</v>
      </c>
      <c r="AD18" s="26">
        <f aca="true" t="shared" si="3" ref="AD18:AM18">SUM(AD19)</f>
        <v>2287230</v>
      </c>
      <c r="AE18" s="26">
        <f t="shared" si="3"/>
        <v>2004650</v>
      </c>
      <c r="AF18" s="26">
        <f t="shared" si="3"/>
        <v>77709</v>
      </c>
      <c r="AG18" s="26">
        <f t="shared" si="3"/>
        <v>0</v>
      </c>
      <c r="AH18" s="26">
        <f t="shared" si="3"/>
        <v>26000</v>
      </c>
      <c r="AI18" s="26">
        <f t="shared" si="3"/>
        <v>0</v>
      </c>
      <c r="AJ18" s="26">
        <f t="shared" si="3"/>
        <v>0</v>
      </c>
      <c r="AK18" s="26">
        <f t="shared" si="3"/>
        <v>0</v>
      </c>
      <c r="AL18" s="26">
        <f t="shared" si="3"/>
        <v>26000</v>
      </c>
      <c r="AM18" s="26">
        <f t="shared" si="3"/>
        <v>0</v>
      </c>
      <c r="AN18" s="26">
        <f>AH18+AC18</f>
        <v>2313230</v>
      </c>
      <c r="AO18" s="26">
        <f>AO19</f>
        <v>0</v>
      </c>
      <c r="AP18" s="26">
        <f aca="true" t="shared" si="4" ref="AP18:AY18">AP19</f>
        <v>0</v>
      </c>
      <c r="AQ18" s="26">
        <f t="shared" si="4"/>
        <v>0</v>
      </c>
      <c r="AR18" s="26">
        <f t="shared" si="4"/>
        <v>0</v>
      </c>
      <c r="AS18" s="26">
        <f t="shared" si="4"/>
        <v>0</v>
      </c>
      <c r="AT18" s="26">
        <f t="shared" si="4"/>
        <v>0</v>
      </c>
      <c r="AU18" s="26">
        <f t="shared" si="4"/>
        <v>0</v>
      </c>
      <c r="AV18" s="26">
        <f t="shared" si="4"/>
        <v>0</v>
      </c>
      <c r="AW18" s="26">
        <f t="shared" si="4"/>
        <v>0</v>
      </c>
      <c r="AX18" s="26">
        <f t="shared" si="4"/>
        <v>0</v>
      </c>
      <c r="AY18" s="26">
        <f t="shared" si="4"/>
        <v>26000</v>
      </c>
      <c r="AZ18" s="26">
        <f aca="true" t="shared" si="5" ref="AZ18:AZ95">AO18+AT18</f>
        <v>0</v>
      </c>
      <c r="BA18" s="26">
        <f aca="true" t="shared" si="6" ref="BA18:BK18">SUM(BA19)</f>
        <v>2287230</v>
      </c>
      <c r="BB18" s="26">
        <f t="shared" si="6"/>
        <v>2287230</v>
      </c>
      <c r="BC18" s="26">
        <f t="shared" si="6"/>
        <v>2004650</v>
      </c>
      <c r="BD18" s="26">
        <f t="shared" si="6"/>
        <v>77709</v>
      </c>
      <c r="BE18" s="26">
        <f t="shared" si="6"/>
        <v>0</v>
      </c>
      <c r="BF18" s="26">
        <f t="shared" si="6"/>
        <v>26000</v>
      </c>
      <c r="BG18" s="26">
        <f t="shared" si="6"/>
        <v>0</v>
      </c>
      <c r="BH18" s="26">
        <f t="shared" si="6"/>
        <v>0</v>
      </c>
      <c r="BI18" s="26">
        <f t="shared" si="6"/>
        <v>0</v>
      </c>
      <c r="BJ18" s="26">
        <f t="shared" si="6"/>
        <v>26000</v>
      </c>
      <c r="BK18" s="26">
        <f t="shared" si="6"/>
        <v>26000</v>
      </c>
      <c r="BL18" s="26">
        <f>BF18+BA18</f>
        <v>2313230</v>
      </c>
      <c r="BM18" s="26">
        <f>BM19</f>
        <v>0</v>
      </c>
      <c r="BN18" s="26">
        <f aca="true" t="shared" si="7" ref="BN18:BW18">BN19</f>
        <v>0</v>
      </c>
      <c r="BO18" s="26">
        <f t="shared" si="7"/>
        <v>0</v>
      </c>
      <c r="BP18" s="26">
        <f t="shared" si="7"/>
        <v>0</v>
      </c>
      <c r="BQ18" s="26">
        <f t="shared" si="7"/>
        <v>0</v>
      </c>
      <c r="BR18" s="26">
        <f t="shared" si="7"/>
        <v>0</v>
      </c>
      <c r="BS18" s="26">
        <f t="shared" si="7"/>
        <v>0</v>
      </c>
      <c r="BT18" s="26">
        <f t="shared" si="7"/>
        <v>0</v>
      </c>
      <c r="BU18" s="26">
        <f t="shared" si="7"/>
        <v>0</v>
      </c>
      <c r="BV18" s="26">
        <f t="shared" si="7"/>
        <v>0</v>
      </c>
      <c r="BW18" s="26">
        <f t="shared" si="7"/>
        <v>0</v>
      </c>
      <c r="BX18" s="26">
        <f>BM18+BR18</f>
        <v>0</v>
      </c>
      <c r="BY18" s="26">
        <f aca="true" t="shared" si="8" ref="BY18:CI18">SUM(BY19)</f>
        <v>2287230</v>
      </c>
      <c r="BZ18" s="26">
        <f t="shared" si="8"/>
        <v>2287230</v>
      </c>
      <c r="CA18" s="26">
        <f t="shared" si="8"/>
        <v>1643156</v>
      </c>
      <c r="CB18" s="26">
        <f t="shared" si="8"/>
        <v>77709</v>
      </c>
      <c r="CC18" s="26">
        <f t="shared" si="8"/>
        <v>0</v>
      </c>
      <c r="CD18" s="26">
        <f t="shared" si="8"/>
        <v>26000</v>
      </c>
      <c r="CE18" s="26">
        <f t="shared" si="8"/>
        <v>0</v>
      </c>
      <c r="CF18" s="26">
        <f t="shared" si="8"/>
        <v>0</v>
      </c>
      <c r="CG18" s="26">
        <f t="shared" si="8"/>
        <v>0</v>
      </c>
      <c r="CH18" s="26">
        <f t="shared" si="8"/>
        <v>26000</v>
      </c>
      <c r="CI18" s="26">
        <f t="shared" si="8"/>
        <v>26000</v>
      </c>
      <c r="CJ18" s="26">
        <f>CD18+BY18</f>
        <v>2313230</v>
      </c>
      <c r="CK18" s="26">
        <f>CK19</f>
        <v>0</v>
      </c>
      <c r="CL18" s="26">
        <f aca="true" t="shared" si="9" ref="CL18:CU18">CL19</f>
        <v>0</v>
      </c>
      <c r="CM18" s="26">
        <f t="shared" si="9"/>
        <v>0</v>
      </c>
      <c r="CN18" s="26">
        <f t="shared" si="9"/>
        <v>0</v>
      </c>
      <c r="CO18" s="26">
        <f t="shared" si="9"/>
        <v>0</v>
      </c>
      <c r="CP18" s="26">
        <f t="shared" si="9"/>
        <v>21791</v>
      </c>
      <c r="CQ18" s="26">
        <f t="shared" si="9"/>
        <v>0</v>
      </c>
      <c r="CR18" s="26">
        <f t="shared" si="9"/>
        <v>0</v>
      </c>
      <c r="CS18" s="26">
        <f t="shared" si="9"/>
        <v>0</v>
      </c>
      <c r="CT18" s="26">
        <f t="shared" si="9"/>
        <v>21791</v>
      </c>
      <c r="CU18" s="26">
        <f t="shared" si="9"/>
        <v>21791</v>
      </c>
      <c r="CV18" s="26">
        <f>CK18+CP18</f>
        <v>21791</v>
      </c>
      <c r="CW18" s="26">
        <f aca="true" t="shared" si="10" ref="CW18:DG18">SUM(CW19)</f>
        <v>2287230</v>
      </c>
      <c r="CX18" s="26">
        <f t="shared" si="10"/>
        <v>2287230</v>
      </c>
      <c r="CY18" s="26">
        <f t="shared" si="10"/>
        <v>2004650</v>
      </c>
      <c r="CZ18" s="26">
        <f t="shared" si="10"/>
        <v>77709</v>
      </c>
      <c r="DA18" s="26">
        <f t="shared" si="10"/>
        <v>0</v>
      </c>
      <c r="DB18" s="26">
        <f t="shared" si="10"/>
        <v>47791</v>
      </c>
      <c r="DC18" s="26">
        <f t="shared" si="10"/>
        <v>0</v>
      </c>
      <c r="DD18" s="26">
        <f t="shared" si="10"/>
        <v>0</v>
      </c>
      <c r="DE18" s="26">
        <f t="shared" si="10"/>
        <v>0</v>
      </c>
      <c r="DF18" s="26">
        <f t="shared" si="10"/>
        <v>47791</v>
      </c>
      <c r="DG18" s="26">
        <f t="shared" si="10"/>
        <v>47791</v>
      </c>
      <c r="DH18" s="26">
        <f>DB18+CW18</f>
        <v>2335021</v>
      </c>
    </row>
    <row r="19" spans="1:112" ht="55.5" customHeight="1">
      <c r="A19" s="8"/>
      <c r="B19" s="20" t="s">
        <v>66</v>
      </c>
      <c r="C19" s="21" t="s">
        <v>67</v>
      </c>
      <c r="D19" s="22" t="s">
        <v>68</v>
      </c>
      <c r="E19" s="72">
        <v>2287230</v>
      </c>
      <c r="F19" s="45">
        <v>2287230</v>
      </c>
      <c r="G19" s="45">
        <v>2004650</v>
      </c>
      <c r="H19" s="45">
        <v>77709</v>
      </c>
      <c r="I19" s="45">
        <v>0</v>
      </c>
      <c r="J19" s="72">
        <v>26000</v>
      </c>
      <c r="K19" s="45">
        <v>26000</v>
      </c>
      <c r="L19" s="45">
        <v>0</v>
      </c>
      <c r="M19" s="45">
        <v>0</v>
      </c>
      <c r="N19" s="45">
        <v>0</v>
      </c>
      <c r="O19" s="45">
        <v>0</v>
      </c>
      <c r="P19" s="71">
        <f t="shared" si="1"/>
        <v>2313230</v>
      </c>
      <c r="Q19" s="33"/>
      <c r="R19" s="33"/>
      <c r="S19" s="33"/>
      <c r="T19" s="33"/>
      <c r="U19" s="33"/>
      <c r="V19" s="33"/>
      <c r="W19" s="33">
        <v>-26000</v>
      </c>
      <c r="X19" s="33"/>
      <c r="Y19" s="33"/>
      <c r="Z19" s="33">
        <v>26000</v>
      </c>
      <c r="AA19" s="33"/>
      <c r="AB19" s="32">
        <f aca="true" t="shared" si="11" ref="AB19:AB96">V19+Q19</f>
        <v>0</v>
      </c>
      <c r="AC19" s="29">
        <f>E19+Q19</f>
        <v>2287230</v>
      </c>
      <c r="AD19" s="28">
        <f>F19+R19</f>
        <v>2287230</v>
      </c>
      <c r="AE19" s="28">
        <f>G19+S19</f>
        <v>2004650</v>
      </c>
      <c r="AF19" s="28">
        <f>T19+H19</f>
        <v>77709</v>
      </c>
      <c r="AG19" s="28">
        <f>U19+I19</f>
        <v>0</v>
      </c>
      <c r="AH19" s="29">
        <f>J19+V19</f>
        <v>26000</v>
      </c>
      <c r="AI19" s="28">
        <f>W19+K19</f>
        <v>0</v>
      </c>
      <c r="AJ19" s="28">
        <f>X19+L19</f>
        <v>0</v>
      </c>
      <c r="AK19" s="28">
        <f>Y19+M19</f>
        <v>0</v>
      </c>
      <c r="AL19" s="28">
        <f>Z19+N19</f>
        <v>26000</v>
      </c>
      <c r="AM19" s="28">
        <f>AA19+O19</f>
        <v>0</v>
      </c>
      <c r="AN19" s="27">
        <f aca="true" t="shared" si="12" ref="AN19:AN96">AH19+AC19</f>
        <v>2313230</v>
      </c>
      <c r="AO19" s="57"/>
      <c r="AP19" s="58"/>
      <c r="AQ19" s="58"/>
      <c r="AR19" s="58"/>
      <c r="AS19" s="58"/>
      <c r="AT19" s="57"/>
      <c r="AU19" s="58"/>
      <c r="AV19" s="58"/>
      <c r="AW19" s="58"/>
      <c r="AX19" s="58"/>
      <c r="AY19" s="58">
        <v>26000</v>
      </c>
      <c r="AZ19" s="57">
        <f>AT19+AO19</f>
        <v>0</v>
      </c>
      <c r="BA19" s="29">
        <f aca="true" t="shared" si="13" ref="BA19:BG19">AO19+AC19</f>
        <v>2287230</v>
      </c>
      <c r="BB19" s="28">
        <f t="shared" si="13"/>
        <v>2287230</v>
      </c>
      <c r="BC19" s="28">
        <f t="shared" si="13"/>
        <v>2004650</v>
      </c>
      <c r="BD19" s="28">
        <f t="shared" si="13"/>
        <v>77709</v>
      </c>
      <c r="BE19" s="28">
        <f t="shared" si="13"/>
        <v>0</v>
      </c>
      <c r="BF19" s="29">
        <f t="shared" si="13"/>
        <v>26000</v>
      </c>
      <c r="BG19" s="28">
        <f t="shared" si="13"/>
        <v>0</v>
      </c>
      <c r="BH19" s="28">
        <f>AV19+AJ19</f>
        <v>0</v>
      </c>
      <c r="BI19" s="28">
        <f>AW19+AK19</f>
        <v>0</v>
      </c>
      <c r="BJ19" s="28">
        <f>AX19+AL19</f>
        <v>26000</v>
      </c>
      <c r="BK19" s="28">
        <f>AY19+AM19</f>
        <v>26000</v>
      </c>
      <c r="BL19" s="27">
        <f aca="true" t="shared" si="14" ref="BL19:BL96">BF19+BA19</f>
        <v>2313230</v>
      </c>
      <c r="BM19" s="175"/>
      <c r="BN19" s="176"/>
      <c r="BO19" s="176"/>
      <c r="BP19" s="176"/>
      <c r="BQ19" s="176"/>
      <c r="BR19" s="175"/>
      <c r="BS19" s="176"/>
      <c r="BT19" s="176"/>
      <c r="BU19" s="176"/>
      <c r="BV19" s="176"/>
      <c r="BW19" s="176"/>
      <c r="BX19" s="175">
        <f>BR19+BM19</f>
        <v>0</v>
      </c>
      <c r="BY19" s="29">
        <f>BM19+BA19</f>
        <v>2287230</v>
      </c>
      <c r="BZ19" s="28">
        <f>BN19+BB19</f>
        <v>2287230</v>
      </c>
      <c r="CA19" s="168">
        <v>1643156</v>
      </c>
      <c r="CB19" s="28">
        <f aca="true" t="shared" si="15" ref="CB19:CI19">BP19+BD19</f>
        <v>77709</v>
      </c>
      <c r="CC19" s="28">
        <f t="shared" si="15"/>
        <v>0</v>
      </c>
      <c r="CD19" s="29">
        <f t="shared" si="15"/>
        <v>26000</v>
      </c>
      <c r="CE19" s="28">
        <f t="shared" si="15"/>
        <v>0</v>
      </c>
      <c r="CF19" s="28">
        <f t="shared" si="15"/>
        <v>0</v>
      </c>
      <c r="CG19" s="28">
        <f t="shared" si="15"/>
        <v>0</v>
      </c>
      <c r="CH19" s="28">
        <f t="shared" si="15"/>
        <v>26000</v>
      </c>
      <c r="CI19" s="28">
        <f t="shared" si="15"/>
        <v>26000</v>
      </c>
      <c r="CJ19" s="27">
        <f aca="true" t="shared" si="16" ref="CJ19:CJ96">CD19+BY19</f>
        <v>2313230</v>
      </c>
      <c r="CK19" s="32"/>
      <c r="CL19" s="33"/>
      <c r="CM19" s="33"/>
      <c r="CN19" s="33"/>
      <c r="CO19" s="33"/>
      <c r="CP19" s="32">
        <v>21791</v>
      </c>
      <c r="CQ19" s="33"/>
      <c r="CR19" s="33"/>
      <c r="CS19" s="33"/>
      <c r="CT19" s="33">
        <v>21791</v>
      </c>
      <c r="CU19" s="33">
        <v>21791</v>
      </c>
      <c r="CV19" s="32">
        <f>CP19+CK19</f>
        <v>21791</v>
      </c>
      <c r="CW19" s="28">
        <f>CK19+BY19</f>
        <v>2287230</v>
      </c>
      <c r="CX19" s="28">
        <f>CL19+BZ19</f>
        <v>2287230</v>
      </c>
      <c r="CY19" s="28">
        <v>2004650</v>
      </c>
      <c r="CZ19" s="28">
        <v>77709</v>
      </c>
      <c r="DA19" s="28">
        <f aca="true" t="shared" si="17" ref="DA19:DG19">CO19+CC19</f>
        <v>0</v>
      </c>
      <c r="DB19" s="28">
        <f t="shared" si="17"/>
        <v>47791</v>
      </c>
      <c r="DC19" s="28">
        <f t="shared" si="17"/>
        <v>0</v>
      </c>
      <c r="DD19" s="28">
        <f t="shared" si="17"/>
        <v>0</v>
      </c>
      <c r="DE19" s="28">
        <f t="shared" si="17"/>
        <v>0</v>
      </c>
      <c r="DF19" s="28">
        <f t="shared" si="17"/>
        <v>47791</v>
      </c>
      <c r="DG19" s="28">
        <f t="shared" si="17"/>
        <v>47791</v>
      </c>
      <c r="DH19" s="26">
        <f aca="true" t="shared" si="18" ref="DH19:DH96">DB19+CW19</f>
        <v>2335021</v>
      </c>
    </row>
    <row r="20" spans="1:112" s="12" customFormat="1" ht="12.75">
      <c r="A20" s="23"/>
      <c r="B20" s="24" t="s">
        <v>69</v>
      </c>
      <c r="C20" s="25"/>
      <c r="D20" s="267" t="s">
        <v>70</v>
      </c>
      <c r="E20" s="40">
        <f>SUM(E21:E30)</f>
        <v>63214034</v>
      </c>
      <c r="F20" s="40">
        <f>SUM(F21:F30)</f>
        <v>63214034</v>
      </c>
      <c r="G20" s="40">
        <f>SUM(G21:G30)</f>
        <v>52436082</v>
      </c>
      <c r="H20" s="40">
        <f>SUM(H21:H30)</f>
        <v>6474671</v>
      </c>
      <c r="I20" s="40">
        <v>0</v>
      </c>
      <c r="J20" s="40">
        <v>907550</v>
      </c>
      <c r="K20" s="40">
        <v>907550</v>
      </c>
      <c r="L20" s="40">
        <v>0</v>
      </c>
      <c r="M20" s="40">
        <v>0</v>
      </c>
      <c r="N20" s="40">
        <v>0</v>
      </c>
      <c r="O20" s="40">
        <v>0</v>
      </c>
      <c r="P20" s="40">
        <f t="shared" si="1"/>
        <v>64121584</v>
      </c>
      <c r="Q20" s="26">
        <f>SUM(Q21:Q30)</f>
        <v>11600</v>
      </c>
      <c r="R20" s="26">
        <f aca="true" t="shared" si="19" ref="R20:AA20">SUM(R21:R30)</f>
        <v>11600</v>
      </c>
      <c r="S20" s="26">
        <f t="shared" si="19"/>
        <v>-153900</v>
      </c>
      <c r="T20" s="26">
        <f t="shared" si="19"/>
        <v>9500</v>
      </c>
      <c r="U20" s="26">
        <f t="shared" si="19"/>
        <v>0</v>
      </c>
      <c r="V20" s="26">
        <f t="shared" si="19"/>
        <v>0</v>
      </c>
      <c r="W20" s="26">
        <f t="shared" si="19"/>
        <v>0</v>
      </c>
      <c r="X20" s="26">
        <f t="shared" si="19"/>
        <v>0</v>
      </c>
      <c r="Y20" s="26">
        <f t="shared" si="19"/>
        <v>0</v>
      </c>
      <c r="Z20" s="26">
        <f t="shared" si="19"/>
        <v>0</v>
      </c>
      <c r="AA20" s="26">
        <f t="shared" si="19"/>
        <v>0</v>
      </c>
      <c r="AB20" s="26">
        <f t="shared" si="11"/>
        <v>11600</v>
      </c>
      <c r="AC20" s="26">
        <f>SUM(AC21:AC30)</f>
        <v>63225634</v>
      </c>
      <c r="AD20" s="26">
        <f aca="true" t="shared" si="20" ref="AD20:AM20">SUM(AD21:AD30)</f>
        <v>63225634</v>
      </c>
      <c r="AE20" s="26">
        <f t="shared" si="20"/>
        <v>52282182</v>
      </c>
      <c r="AF20" s="26">
        <f t="shared" si="20"/>
        <v>6484171</v>
      </c>
      <c r="AG20" s="26">
        <f t="shared" si="20"/>
        <v>0</v>
      </c>
      <c r="AH20" s="26">
        <f t="shared" si="20"/>
        <v>907550</v>
      </c>
      <c r="AI20" s="26">
        <f t="shared" si="20"/>
        <v>907550</v>
      </c>
      <c r="AJ20" s="26">
        <f t="shared" si="20"/>
        <v>0</v>
      </c>
      <c r="AK20" s="26">
        <f t="shared" si="20"/>
        <v>0</v>
      </c>
      <c r="AL20" s="26">
        <f t="shared" si="20"/>
        <v>0</v>
      </c>
      <c r="AM20" s="26">
        <f t="shared" si="20"/>
        <v>0</v>
      </c>
      <c r="AN20" s="26">
        <f t="shared" si="12"/>
        <v>64133184</v>
      </c>
      <c r="AO20" s="26">
        <f>SUM(AO21:AO30)</f>
        <v>1597660</v>
      </c>
      <c r="AP20" s="26">
        <f>SUM(AP21:AP30)</f>
        <v>1597660</v>
      </c>
      <c r="AQ20" s="26">
        <f>SUM(AQ21:AQ30)</f>
        <v>1470649</v>
      </c>
      <c r="AR20" s="26">
        <f>SUM(AR21:AR30)</f>
        <v>0</v>
      </c>
      <c r="AS20" s="26">
        <f>SUM(AS21:AS30)</f>
        <v>0</v>
      </c>
      <c r="AT20" s="26">
        <f aca="true" t="shared" si="21" ref="AT20:AY20">SUM(AT21:AT29)</f>
        <v>1738239.1</v>
      </c>
      <c r="AU20" s="26">
        <f t="shared" si="21"/>
        <v>110559.72</v>
      </c>
      <c r="AV20" s="26">
        <f t="shared" si="21"/>
        <v>0</v>
      </c>
      <c r="AW20" s="26">
        <f t="shared" si="21"/>
        <v>14452.1</v>
      </c>
      <c r="AX20" s="26">
        <f t="shared" si="21"/>
        <v>1627679.38</v>
      </c>
      <c r="AY20" s="26">
        <f t="shared" si="21"/>
        <v>1627679.38</v>
      </c>
      <c r="AZ20" s="26">
        <f t="shared" si="5"/>
        <v>3335899.1</v>
      </c>
      <c r="BA20" s="26">
        <f aca="true" t="shared" si="22" ref="BA20:BK20">SUM(BA21:BA30)</f>
        <v>64823294</v>
      </c>
      <c r="BB20" s="26">
        <f t="shared" si="22"/>
        <v>64823294</v>
      </c>
      <c r="BC20" s="26">
        <f t="shared" si="22"/>
        <v>53752831</v>
      </c>
      <c r="BD20" s="26">
        <f t="shared" si="22"/>
        <v>6484171</v>
      </c>
      <c r="BE20" s="26">
        <f t="shared" si="22"/>
        <v>0</v>
      </c>
      <c r="BF20" s="26">
        <f t="shared" si="22"/>
        <v>2645789.1</v>
      </c>
      <c r="BG20" s="26">
        <f t="shared" si="22"/>
        <v>1018109.72</v>
      </c>
      <c r="BH20" s="26">
        <f t="shared" si="22"/>
        <v>0</v>
      </c>
      <c r="BI20" s="26">
        <f t="shared" si="22"/>
        <v>14452.1</v>
      </c>
      <c r="BJ20" s="26">
        <f t="shared" si="22"/>
        <v>1627679.38</v>
      </c>
      <c r="BK20" s="26">
        <f t="shared" si="22"/>
        <v>1627679.38</v>
      </c>
      <c r="BL20" s="26">
        <f t="shared" si="14"/>
        <v>67469083.1</v>
      </c>
      <c r="BM20" s="26">
        <f>SUM(BM21:BM30)</f>
        <v>285100.6</v>
      </c>
      <c r="BN20" s="26">
        <f>SUM(BN21:BN30)</f>
        <v>285100.6</v>
      </c>
      <c r="BO20" s="26">
        <f>SUM(BO21:BO30)</f>
        <v>25064</v>
      </c>
      <c r="BP20" s="26">
        <f>SUM(BP21:BP30)</f>
        <v>0</v>
      </c>
      <c r="BQ20" s="26">
        <f>SUM(BQ21:BQ30)</f>
        <v>0</v>
      </c>
      <c r="BR20" s="26">
        <f aca="true" t="shared" si="23" ref="BR20:BW20">SUM(BR21:BR29)</f>
        <v>1348528.01</v>
      </c>
      <c r="BS20" s="26">
        <f t="shared" si="23"/>
        <v>335913.25</v>
      </c>
      <c r="BT20" s="26">
        <f t="shared" si="23"/>
        <v>0</v>
      </c>
      <c r="BU20" s="26">
        <f t="shared" si="23"/>
        <v>33257.4</v>
      </c>
      <c r="BV20" s="26">
        <f t="shared" si="23"/>
        <v>1012614.76</v>
      </c>
      <c r="BW20" s="26">
        <f t="shared" si="23"/>
        <v>615495.2</v>
      </c>
      <c r="BX20" s="26">
        <f>BM20+BR20</f>
        <v>1633628.6099999999</v>
      </c>
      <c r="BY20" s="26">
        <f aca="true" t="shared" si="24" ref="BY20:CI20">SUM(BY21:BY30)</f>
        <v>65108394.6</v>
      </c>
      <c r="BZ20" s="26">
        <f t="shared" si="24"/>
        <v>65108394.6</v>
      </c>
      <c r="CA20" s="169">
        <f t="shared" si="24"/>
        <v>43876546</v>
      </c>
      <c r="CB20" s="26">
        <f t="shared" si="24"/>
        <v>6484171</v>
      </c>
      <c r="CC20" s="26">
        <f t="shared" si="24"/>
        <v>0</v>
      </c>
      <c r="CD20" s="26">
        <f t="shared" si="24"/>
        <v>3994317.1100000003</v>
      </c>
      <c r="CE20" s="26">
        <f t="shared" si="24"/>
        <v>1354022.97</v>
      </c>
      <c r="CF20" s="26">
        <f t="shared" si="24"/>
        <v>0</v>
      </c>
      <c r="CG20" s="26">
        <f t="shared" si="24"/>
        <v>47709.5</v>
      </c>
      <c r="CH20" s="26">
        <f t="shared" si="24"/>
        <v>2640294.14</v>
      </c>
      <c r="CI20" s="26">
        <f t="shared" si="24"/>
        <v>2242574.58</v>
      </c>
      <c r="CJ20" s="26">
        <f t="shared" si="16"/>
        <v>69102711.71000001</v>
      </c>
      <c r="CK20" s="26">
        <f>SUM(CK21:CK30)</f>
        <v>106658</v>
      </c>
      <c r="CL20" s="26">
        <f>SUM(CL21:CL30)</f>
        <v>106658</v>
      </c>
      <c r="CM20" s="26">
        <f>SUM(CM21:CM30)</f>
        <v>0</v>
      </c>
      <c r="CN20" s="26">
        <f>SUM(CN21:CN30)</f>
        <v>0</v>
      </c>
      <c r="CO20" s="26">
        <f>SUM(CO21:CO30)</f>
        <v>0</v>
      </c>
      <c r="CP20" s="26">
        <f aca="true" t="shared" si="25" ref="CP20:CU20">SUM(CP21:CP29)</f>
        <v>4240181.699999999</v>
      </c>
      <c r="CQ20" s="26">
        <f t="shared" si="25"/>
        <v>39918.03</v>
      </c>
      <c r="CR20" s="26">
        <f t="shared" si="25"/>
        <v>0</v>
      </c>
      <c r="CS20" s="26">
        <f t="shared" si="25"/>
        <v>0</v>
      </c>
      <c r="CT20" s="26">
        <f t="shared" si="25"/>
        <v>4200263.67</v>
      </c>
      <c r="CU20" s="26">
        <f t="shared" si="25"/>
        <v>3964405</v>
      </c>
      <c r="CV20" s="26">
        <f>CK20+CP20</f>
        <v>4346839.699999999</v>
      </c>
      <c r="CW20" s="26">
        <f aca="true" t="shared" si="26" ref="CW20:DG20">SUM(CW21:CW30)</f>
        <v>65215052.6</v>
      </c>
      <c r="CX20" s="26">
        <f t="shared" si="26"/>
        <v>65215052.6</v>
      </c>
      <c r="CY20" s="26">
        <f t="shared" si="26"/>
        <v>53777895</v>
      </c>
      <c r="CZ20" s="26">
        <f t="shared" si="26"/>
        <v>6484171</v>
      </c>
      <c r="DA20" s="26">
        <f t="shared" si="26"/>
        <v>0</v>
      </c>
      <c r="DB20" s="26">
        <f t="shared" si="26"/>
        <v>8234498.81</v>
      </c>
      <c r="DC20" s="26">
        <f t="shared" si="26"/>
        <v>1393941</v>
      </c>
      <c r="DD20" s="26">
        <f t="shared" si="26"/>
        <v>0</v>
      </c>
      <c r="DE20" s="26">
        <f t="shared" si="26"/>
        <v>47709.5</v>
      </c>
      <c r="DF20" s="26">
        <f t="shared" si="26"/>
        <v>6840557.8100000005</v>
      </c>
      <c r="DG20" s="26">
        <f t="shared" si="26"/>
        <v>6206979.58</v>
      </c>
      <c r="DH20" s="26">
        <f t="shared" si="18"/>
        <v>73449551.41</v>
      </c>
    </row>
    <row r="21" spans="1:112" s="86" customFormat="1" ht="12.75">
      <c r="A21" s="8"/>
      <c r="B21" s="20" t="s">
        <v>71</v>
      </c>
      <c r="C21" s="21" t="s">
        <v>72</v>
      </c>
      <c r="D21" s="22" t="s">
        <v>73</v>
      </c>
      <c r="E21" s="72">
        <v>6033557</v>
      </c>
      <c r="F21" s="45">
        <v>6033557</v>
      </c>
      <c r="G21" s="45">
        <v>4575845</v>
      </c>
      <c r="H21" s="45">
        <v>593157</v>
      </c>
      <c r="I21" s="45">
        <v>0</v>
      </c>
      <c r="J21" s="72">
        <v>894550</v>
      </c>
      <c r="K21" s="45">
        <v>894550</v>
      </c>
      <c r="L21" s="45">
        <v>0</v>
      </c>
      <c r="M21" s="45">
        <v>0</v>
      </c>
      <c r="N21" s="45">
        <v>0</v>
      </c>
      <c r="O21" s="45">
        <v>0</v>
      </c>
      <c r="P21" s="71">
        <f t="shared" si="1"/>
        <v>6928107</v>
      </c>
      <c r="Q21" s="33"/>
      <c r="R21" s="33"/>
      <c r="S21" s="33">
        <v>-156000</v>
      </c>
      <c r="T21" s="33"/>
      <c r="U21" s="33"/>
      <c r="V21" s="33"/>
      <c r="W21" s="33"/>
      <c r="X21" s="33"/>
      <c r="Y21" s="33"/>
      <c r="Z21" s="33"/>
      <c r="AA21" s="33"/>
      <c r="AB21" s="32">
        <f t="shared" si="11"/>
        <v>0</v>
      </c>
      <c r="AC21" s="29">
        <f aca="true" t="shared" si="27" ref="AC21:AC30">E21+Q21</f>
        <v>6033557</v>
      </c>
      <c r="AD21" s="28">
        <f aca="true" t="shared" si="28" ref="AD21:AD30">F21+R21</f>
        <v>6033557</v>
      </c>
      <c r="AE21" s="28">
        <f aca="true" t="shared" si="29" ref="AE21:AE30">G21+S21</f>
        <v>4419845</v>
      </c>
      <c r="AF21" s="28">
        <f aca="true" t="shared" si="30" ref="AF21:AF30">T21+H21</f>
        <v>593157</v>
      </c>
      <c r="AG21" s="28">
        <f aca="true" t="shared" si="31" ref="AG21:AG30">U21+I21</f>
        <v>0</v>
      </c>
      <c r="AH21" s="29">
        <f>V21+K21</f>
        <v>894550</v>
      </c>
      <c r="AI21" s="28">
        <f>W21+K21</f>
        <v>894550</v>
      </c>
      <c r="AJ21" s="28">
        <f>X21+L21</f>
        <v>0</v>
      </c>
      <c r="AK21" s="28">
        <f>Y21+M21</f>
        <v>0</v>
      </c>
      <c r="AL21" s="28">
        <f>Z21+N21</f>
        <v>0</v>
      </c>
      <c r="AM21" s="28">
        <f>AA21+O21</f>
        <v>0</v>
      </c>
      <c r="AN21" s="27">
        <f t="shared" si="12"/>
        <v>6928107</v>
      </c>
      <c r="AO21" s="57">
        <v>535668</v>
      </c>
      <c r="AP21" s="58">
        <v>535668</v>
      </c>
      <c r="AQ21" s="58">
        <v>363720</v>
      </c>
      <c r="AR21" s="58"/>
      <c r="AS21" s="58"/>
      <c r="AT21" s="57">
        <v>56622</v>
      </c>
      <c r="AU21" s="58">
        <v>1872</v>
      </c>
      <c r="AV21" s="58"/>
      <c r="AW21" s="58"/>
      <c r="AX21" s="58">
        <v>54750</v>
      </c>
      <c r="AY21" s="58">
        <v>54750</v>
      </c>
      <c r="AZ21" s="57">
        <f aca="true" t="shared" si="32" ref="AZ21:AZ31">AT21+AO21</f>
        <v>592290</v>
      </c>
      <c r="BA21" s="29">
        <f aca="true" t="shared" si="33" ref="BA21:BK21">AO21+AC21</f>
        <v>6569225</v>
      </c>
      <c r="BB21" s="28">
        <f t="shared" si="33"/>
        <v>6569225</v>
      </c>
      <c r="BC21" s="28">
        <f t="shared" si="33"/>
        <v>4783565</v>
      </c>
      <c r="BD21" s="28">
        <f t="shared" si="33"/>
        <v>593157</v>
      </c>
      <c r="BE21" s="28">
        <f t="shared" si="33"/>
        <v>0</v>
      </c>
      <c r="BF21" s="29">
        <f t="shared" si="33"/>
        <v>951172</v>
      </c>
      <c r="BG21" s="28">
        <f t="shared" si="33"/>
        <v>896422</v>
      </c>
      <c r="BH21" s="28">
        <f t="shared" si="33"/>
        <v>0</v>
      </c>
      <c r="BI21" s="28">
        <f t="shared" si="33"/>
        <v>0</v>
      </c>
      <c r="BJ21" s="28">
        <f t="shared" si="33"/>
        <v>54750</v>
      </c>
      <c r="BK21" s="28">
        <f t="shared" si="33"/>
        <v>54750</v>
      </c>
      <c r="BL21" s="27">
        <f t="shared" si="14"/>
        <v>7520397</v>
      </c>
      <c r="BM21" s="175">
        <v>55738.6</v>
      </c>
      <c r="BN21" s="176">
        <v>55738.6</v>
      </c>
      <c r="BO21" s="176"/>
      <c r="BP21" s="176"/>
      <c r="BQ21" s="176"/>
      <c r="BR21" s="175">
        <v>161437.28</v>
      </c>
      <c r="BS21" s="176">
        <v>113207.28</v>
      </c>
      <c r="BT21" s="176"/>
      <c r="BU21" s="176">
        <v>21557.4</v>
      </c>
      <c r="BV21" s="176">
        <v>48230</v>
      </c>
      <c r="BW21" s="176">
        <v>48230</v>
      </c>
      <c r="BX21" s="175">
        <f aca="true" t="shared" si="34" ref="BX21:BX31">BR21+BM21</f>
        <v>217175.88</v>
      </c>
      <c r="BY21" s="29">
        <f aca="true" t="shared" si="35" ref="BY21:BY30">BM21+BA21</f>
        <v>6624963.6</v>
      </c>
      <c r="BZ21" s="28">
        <f aca="true" t="shared" si="36" ref="BZ21:BZ30">BN21+BB21</f>
        <v>6624963.6</v>
      </c>
      <c r="CA21" s="28">
        <v>3866616</v>
      </c>
      <c r="CB21" s="28">
        <f aca="true" t="shared" si="37" ref="CB21:CC25">BP21+BD21</f>
        <v>593157</v>
      </c>
      <c r="CC21" s="28">
        <f t="shared" si="37"/>
        <v>0</v>
      </c>
      <c r="CD21" s="29">
        <f aca="true" t="shared" si="38" ref="CD21:CD29">BR21+BF21</f>
        <v>1112609.28</v>
      </c>
      <c r="CE21" s="28">
        <f aca="true" t="shared" si="39" ref="CE21:CE30">BS21+BG21</f>
        <v>1009629.28</v>
      </c>
      <c r="CF21" s="28">
        <f aca="true" t="shared" si="40" ref="CF21:CF30">BT21+BH21</f>
        <v>0</v>
      </c>
      <c r="CG21" s="28">
        <f aca="true" t="shared" si="41" ref="CG21:CI24">BU21+BI21</f>
        <v>21557.4</v>
      </c>
      <c r="CH21" s="28">
        <f t="shared" si="41"/>
        <v>102980</v>
      </c>
      <c r="CI21" s="28">
        <f t="shared" si="41"/>
        <v>102980</v>
      </c>
      <c r="CJ21" s="27">
        <f t="shared" si="16"/>
        <v>7737572.88</v>
      </c>
      <c r="CK21" s="32">
        <v>32850</v>
      </c>
      <c r="CL21" s="33">
        <v>32850</v>
      </c>
      <c r="CM21" s="33"/>
      <c r="CN21" s="33"/>
      <c r="CO21" s="33"/>
      <c r="CP21" s="32">
        <v>1625.3</v>
      </c>
      <c r="CQ21" s="33">
        <v>1625.3</v>
      </c>
      <c r="CR21" s="33"/>
      <c r="CS21" s="33"/>
      <c r="CT21" s="33"/>
      <c r="CU21" s="33"/>
      <c r="CV21" s="32">
        <f aca="true" t="shared" si="42" ref="CV21:CV30">CP21+CK21</f>
        <v>34475.3</v>
      </c>
      <c r="CW21" s="28">
        <f aca="true" t="shared" si="43" ref="CW21:CW30">CK21+BY21</f>
        <v>6657813.6</v>
      </c>
      <c r="CX21" s="28">
        <f aca="true" t="shared" si="44" ref="CX21:CX30">CL21+BZ21</f>
        <v>6657813.6</v>
      </c>
      <c r="CY21" s="28">
        <v>4783565</v>
      </c>
      <c r="CZ21" s="28">
        <f aca="true" t="shared" si="45" ref="CZ21:CZ30">CN21+CB21</f>
        <v>593157</v>
      </c>
      <c r="DA21" s="28">
        <f aca="true" t="shared" si="46" ref="DA21:DA30">CO21+CC21</f>
        <v>0</v>
      </c>
      <c r="DB21" s="28">
        <f>CP21+CD21</f>
        <v>1114234.58</v>
      </c>
      <c r="DC21" s="28">
        <f aca="true" t="shared" si="47" ref="DC21:DC30">CQ21+CE21</f>
        <v>1011254.5800000001</v>
      </c>
      <c r="DD21" s="28">
        <f aca="true" t="shared" si="48" ref="DD21:DD30">CR21+CF21</f>
        <v>0</v>
      </c>
      <c r="DE21" s="28">
        <f aca="true" t="shared" si="49" ref="DE21:DE30">CS21+CG21</f>
        <v>21557.4</v>
      </c>
      <c r="DF21" s="28">
        <f aca="true" t="shared" si="50" ref="DF21:DF30">CT21+CH21</f>
        <v>102980</v>
      </c>
      <c r="DG21" s="28">
        <f>CU21+CI21</f>
        <v>102980</v>
      </c>
      <c r="DH21" s="26">
        <f t="shared" si="18"/>
        <v>7772048.18</v>
      </c>
    </row>
    <row r="22" spans="1:112" ht="48">
      <c r="A22" s="8"/>
      <c r="B22" s="20" t="s">
        <v>74</v>
      </c>
      <c r="C22" s="21" t="s">
        <v>75</v>
      </c>
      <c r="D22" s="22" t="s">
        <v>76</v>
      </c>
      <c r="E22" s="72">
        <v>54280731</v>
      </c>
      <c r="F22" s="44">
        <v>54280731</v>
      </c>
      <c r="G22" s="45">
        <v>45519161</v>
      </c>
      <c r="H22" s="45">
        <v>5831792</v>
      </c>
      <c r="I22" s="45">
        <v>0</v>
      </c>
      <c r="J22" s="72">
        <v>13000</v>
      </c>
      <c r="K22" s="45">
        <v>13000</v>
      </c>
      <c r="L22" s="45">
        <v>0</v>
      </c>
      <c r="M22" s="45">
        <v>0</v>
      </c>
      <c r="N22" s="45">
        <v>0</v>
      </c>
      <c r="O22" s="45">
        <v>0</v>
      </c>
      <c r="P22" s="71">
        <f t="shared" si="1"/>
        <v>54293731</v>
      </c>
      <c r="Q22" s="33">
        <v>11600</v>
      </c>
      <c r="R22" s="33">
        <v>11600</v>
      </c>
      <c r="S22" s="33">
        <v>2100</v>
      </c>
      <c r="T22" s="33">
        <v>9500</v>
      </c>
      <c r="U22" s="33"/>
      <c r="V22" s="33"/>
      <c r="W22" s="33"/>
      <c r="X22" s="33"/>
      <c r="Y22" s="33"/>
      <c r="Z22" s="33"/>
      <c r="AA22" s="33"/>
      <c r="AB22" s="32">
        <f t="shared" si="11"/>
        <v>11600</v>
      </c>
      <c r="AC22" s="29">
        <f t="shared" si="27"/>
        <v>54292331</v>
      </c>
      <c r="AD22" s="28">
        <f t="shared" si="28"/>
        <v>54292331</v>
      </c>
      <c r="AE22" s="28">
        <f t="shared" si="29"/>
        <v>45521261</v>
      </c>
      <c r="AF22" s="28">
        <f t="shared" si="30"/>
        <v>5841292</v>
      </c>
      <c r="AG22" s="28">
        <f t="shared" si="31"/>
        <v>0</v>
      </c>
      <c r="AH22" s="29">
        <f aca="true" t="shared" si="51" ref="AH22:AH30">J22+V22</f>
        <v>13000</v>
      </c>
      <c r="AI22" s="28">
        <f aca="true" t="shared" si="52" ref="AI22:AI30">W22+K22</f>
        <v>13000</v>
      </c>
      <c r="AJ22" s="28">
        <f aca="true" t="shared" si="53" ref="AJ22:AJ30">X22+L22</f>
        <v>0</v>
      </c>
      <c r="AK22" s="28">
        <f aca="true" t="shared" si="54" ref="AK22:AK30">Y22+M22</f>
        <v>0</v>
      </c>
      <c r="AL22" s="28">
        <f aca="true" t="shared" si="55" ref="AL22:AL30">Z22+N22</f>
        <v>0</v>
      </c>
      <c r="AM22" s="28">
        <f aca="true" t="shared" si="56" ref="AM22:AM30">AA22+O22</f>
        <v>0</v>
      </c>
      <c r="AN22" s="27">
        <f t="shared" si="12"/>
        <v>54305331</v>
      </c>
      <c r="AO22" s="77">
        <v>824054</v>
      </c>
      <c r="AP22" s="78">
        <v>824054</v>
      </c>
      <c r="AQ22" s="58">
        <v>868991</v>
      </c>
      <c r="AR22" s="58"/>
      <c r="AS22" s="58"/>
      <c r="AT22" s="57">
        <v>911862.1</v>
      </c>
      <c r="AU22" s="58">
        <v>108687.72</v>
      </c>
      <c r="AV22" s="58"/>
      <c r="AW22" s="58">
        <v>14452.1</v>
      </c>
      <c r="AX22" s="58">
        <v>803174.38</v>
      </c>
      <c r="AY22" s="58">
        <v>803174.38</v>
      </c>
      <c r="AZ22" s="57">
        <f t="shared" si="32"/>
        <v>1735916.1</v>
      </c>
      <c r="BA22" s="29">
        <f aca="true" t="shared" si="57" ref="BA22:BA30">AO22+AC22</f>
        <v>55116385</v>
      </c>
      <c r="BB22" s="28">
        <f aca="true" t="shared" si="58" ref="BB22:BB30">AP22+AD22</f>
        <v>55116385</v>
      </c>
      <c r="BC22" s="28">
        <f aca="true" t="shared" si="59" ref="BC22:BC30">AQ22+AE22</f>
        <v>46390252</v>
      </c>
      <c r="BD22" s="28">
        <f aca="true" t="shared" si="60" ref="BD22:BD30">AR22+AF22</f>
        <v>5841292</v>
      </c>
      <c r="BE22" s="28">
        <f aca="true" t="shared" si="61" ref="BE22:BE30">AS22+AG22</f>
        <v>0</v>
      </c>
      <c r="BF22" s="29">
        <f aca="true" t="shared" si="62" ref="BF22:BF28">AT22+AH22</f>
        <v>924862.1</v>
      </c>
      <c r="BG22" s="28">
        <f aca="true" t="shared" si="63" ref="BG22:BG28">AU22+AI22</f>
        <v>121687.72</v>
      </c>
      <c r="BH22" s="28">
        <f aca="true" t="shared" si="64" ref="BH22:BH30">AV22+AJ22</f>
        <v>0</v>
      </c>
      <c r="BI22" s="28">
        <f aca="true" t="shared" si="65" ref="BI22:BI28">AW22+AK22</f>
        <v>14452.1</v>
      </c>
      <c r="BJ22" s="28">
        <f aca="true" t="shared" si="66" ref="BJ22:BJ28">AX22+AL22</f>
        <v>803174.38</v>
      </c>
      <c r="BK22" s="28">
        <f aca="true" t="shared" si="67" ref="BK22:BK28">AY22+AM22</f>
        <v>803174.38</v>
      </c>
      <c r="BL22" s="27">
        <f t="shared" si="14"/>
        <v>56041247.1</v>
      </c>
      <c r="BM22" s="177">
        <v>204298</v>
      </c>
      <c r="BN22" s="177">
        <v>204298</v>
      </c>
      <c r="BO22" s="177"/>
      <c r="BP22" s="177"/>
      <c r="BQ22" s="177"/>
      <c r="BR22" s="171">
        <v>1187090.73</v>
      </c>
      <c r="BS22" s="171">
        <v>222705.97</v>
      </c>
      <c r="BT22" s="171"/>
      <c r="BU22" s="171">
        <v>11700</v>
      </c>
      <c r="BV22" s="171">
        <v>964384.76</v>
      </c>
      <c r="BW22" s="171">
        <v>704265.2</v>
      </c>
      <c r="BX22" s="175">
        <f t="shared" si="34"/>
        <v>1391388.73</v>
      </c>
      <c r="BY22" s="29">
        <f t="shared" si="35"/>
        <v>55320683</v>
      </c>
      <c r="BZ22" s="28">
        <f t="shared" si="36"/>
        <v>55320683</v>
      </c>
      <c r="CA22" s="168">
        <v>37879234</v>
      </c>
      <c r="CB22" s="28">
        <f t="shared" si="37"/>
        <v>5841292</v>
      </c>
      <c r="CC22" s="28">
        <f t="shared" si="37"/>
        <v>0</v>
      </c>
      <c r="CD22" s="29">
        <f>BR22+BF22</f>
        <v>2111952.83</v>
      </c>
      <c r="CE22" s="28">
        <f t="shared" si="39"/>
        <v>344393.69</v>
      </c>
      <c r="CF22" s="28">
        <f t="shared" si="40"/>
        <v>0</v>
      </c>
      <c r="CG22" s="28">
        <f t="shared" si="41"/>
        <v>26152.1</v>
      </c>
      <c r="CH22" s="28">
        <f t="shared" si="41"/>
        <v>1767559.1400000001</v>
      </c>
      <c r="CI22" s="28">
        <f t="shared" si="41"/>
        <v>1507439.58</v>
      </c>
      <c r="CJ22" s="27">
        <f t="shared" si="16"/>
        <v>57432635.83</v>
      </c>
      <c r="CK22" s="212">
        <v>87708</v>
      </c>
      <c r="CL22" s="212">
        <v>87708</v>
      </c>
      <c r="CM22" s="212"/>
      <c r="CN22" s="212"/>
      <c r="CO22" s="212"/>
      <c r="CP22" s="213">
        <v>4206955.51</v>
      </c>
      <c r="CQ22" s="213">
        <v>38191.84</v>
      </c>
      <c r="CR22" s="213"/>
      <c r="CS22" s="213"/>
      <c r="CT22" s="213">
        <v>4168763.67</v>
      </c>
      <c r="CU22" s="213">
        <v>3932905</v>
      </c>
      <c r="CV22" s="32">
        <f t="shared" si="42"/>
        <v>4294663.51</v>
      </c>
      <c r="CW22" s="28">
        <f t="shared" si="43"/>
        <v>55408391</v>
      </c>
      <c r="CX22" s="28">
        <f t="shared" si="44"/>
        <v>55408391</v>
      </c>
      <c r="CY22" s="28">
        <v>46390252</v>
      </c>
      <c r="CZ22" s="28">
        <f t="shared" si="45"/>
        <v>5841292</v>
      </c>
      <c r="DA22" s="28">
        <f t="shared" si="46"/>
        <v>0</v>
      </c>
      <c r="DB22" s="28">
        <f>CP22+CD22</f>
        <v>6318908.34</v>
      </c>
      <c r="DC22" s="28">
        <f t="shared" si="47"/>
        <v>382585.53</v>
      </c>
      <c r="DD22" s="28">
        <f t="shared" si="48"/>
        <v>0</v>
      </c>
      <c r="DE22" s="28">
        <f t="shared" si="49"/>
        <v>26152.1</v>
      </c>
      <c r="DF22" s="28">
        <f t="shared" si="50"/>
        <v>5936322.8100000005</v>
      </c>
      <c r="DG22" s="28">
        <f>CU22+CI22</f>
        <v>5440344.58</v>
      </c>
      <c r="DH22" s="26">
        <f t="shared" si="18"/>
        <v>61727299.34</v>
      </c>
    </row>
    <row r="23" spans="1:112" ht="48">
      <c r="A23" s="8"/>
      <c r="B23" s="20" t="s">
        <v>77</v>
      </c>
      <c r="C23" s="21" t="s">
        <v>72</v>
      </c>
      <c r="D23" s="22" t="s">
        <v>78</v>
      </c>
      <c r="E23" s="72">
        <v>420124</v>
      </c>
      <c r="F23" s="45">
        <v>420124</v>
      </c>
      <c r="G23" s="45">
        <v>0</v>
      </c>
      <c r="H23" s="45">
        <v>0</v>
      </c>
      <c r="I23" s="45">
        <v>0</v>
      </c>
      <c r="J23" s="72">
        <v>0</v>
      </c>
      <c r="K23" s="45">
        <v>0</v>
      </c>
      <c r="L23" s="45">
        <v>0</v>
      </c>
      <c r="M23" s="45">
        <v>0</v>
      </c>
      <c r="N23" s="45">
        <v>0</v>
      </c>
      <c r="O23" s="45">
        <v>0</v>
      </c>
      <c r="P23" s="71">
        <f t="shared" si="1"/>
        <v>420124</v>
      </c>
      <c r="Q23" s="33"/>
      <c r="R23" s="33"/>
      <c r="S23" s="33"/>
      <c r="T23" s="33"/>
      <c r="U23" s="33"/>
      <c r="V23" s="33"/>
      <c r="W23" s="33"/>
      <c r="X23" s="33"/>
      <c r="Y23" s="33"/>
      <c r="Z23" s="33"/>
      <c r="AA23" s="33"/>
      <c r="AB23" s="32">
        <f t="shared" si="11"/>
        <v>0</v>
      </c>
      <c r="AC23" s="29">
        <f t="shared" si="27"/>
        <v>420124</v>
      </c>
      <c r="AD23" s="28">
        <f t="shared" si="28"/>
        <v>420124</v>
      </c>
      <c r="AE23" s="28">
        <f t="shared" si="29"/>
        <v>0</v>
      </c>
      <c r="AF23" s="28">
        <f t="shared" si="30"/>
        <v>0</v>
      </c>
      <c r="AG23" s="28">
        <f t="shared" si="31"/>
        <v>0</v>
      </c>
      <c r="AH23" s="29">
        <f t="shared" si="51"/>
        <v>0</v>
      </c>
      <c r="AI23" s="28">
        <f t="shared" si="52"/>
        <v>0</v>
      </c>
      <c r="AJ23" s="28">
        <f t="shared" si="53"/>
        <v>0</v>
      </c>
      <c r="AK23" s="28">
        <f t="shared" si="54"/>
        <v>0</v>
      </c>
      <c r="AL23" s="28">
        <f t="shared" si="55"/>
        <v>0</v>
      </c>
      <c r="AM23" s="28">
        <f t="shared" si="56"/>
        <v>0</v>
      </c>
      <c r="AN23" s="27">
        <f t="shared" si="12"/>
        <v>420124</v>
      </c>
      <c r="AO23" s="57"/>
      <c r="AP23" s="58"/>
      <c r="AQ23" s="58"/>
      <c r="AR23" s="58"/>
      <c r="AS23" s="58"/>
      <c r="AT23" s="57"/>
      <c r="AU23" s="58"/>
      <c r="AV23" s="58"/>
      <c r="AW23" s="58"/>
      <c r="AX23" s="58"/>
      <c r="AY23" s="58"/>
      <c r="AZ23" s="57">
        <f t="shared" si="32"/>
        <v>0</v>
      </c>
      <c r="BA23" s="29">
        <f t="shared" si="57"/>
        <v>420124</v>
      </c>
      <c r="BB23" s="28">
        <f t="shared" si="58"/>
        <v>420124</v>
      </c>
      <c r="BC23" s="28">
        <f t="shared" si="59"/>
        <v>0</v>
      </c>
      <c r="BD23" s="28">
        <f t="shared" si="60"/>
        <v>0</v>
      </c>
      <c r="BE23" s="28">
        <f t="shared" si="61"/>
        <v>0</v>
      </c>
      <c r="BF23" s="29">
        <f t="shared" si="62"/>
        <v>0</v>
      </c>
      <c r="BG23" s="28">
        <f t="shared" si="63"/>
        <v>0</v>
      </c>
      <c r="BH23" s="28">
        <f t="shared" si="64"/>
        <v>0</v>
      </c>
      <c r="BI23" s="28">
        <f t="shared" si="65"/>
        <v>0</v>
      </c>
      <c r="BJ23" s="28">
        <f t="shared" si="66"/>
        <v>0</v>
      </c>
      <c r="BK23" s="28">
        <f t="shared" si="67"/>
        <v>0</v>
      </c>
      <c r="BL23" s="27">
        <f t="shared" si="14"/>
        <v>420124</v>
      </c>
      <c r="BM23" s="175"/>
      <c r="BN23" s="176"/>
      <c r="BO23" s="176"/>
      <c r="BP23" s="176"/>
      <c r="BQ23" s="176"/>
      <c r="BR23" s="175"/>
      <c r="BS23" s="176"/>
      <c r="BT23" s="176"/>
      <c r="BU23" s="176"/>
      <c r="BV23" s="176"/>
      <c r="BW23" s="176"/>
      <c r="BX23" s="175">
        <f t="shared" si="34"/>
        <v>0</v>
      </c>
      <c r="BY23" s="29">
        <f t="shared" si="35"/>
        <v>420124</v>
      </c>
      <c r="BZ23" s="28">
        <f t="shared" si="36"/>
        <v>420124</v>
      </c>
      <c r="CA23" s="168">
        <f>BO23+BC23</f>
        <v>0</v>
      </c>
      <c r="CB23" s="28">
        <f t="shared" si="37"/>
        <v>0</v>
      </c>
      <c r="CC23" s="28">
        <f t="shared" si="37"/>
        <v>0</v>
      </c>
      <c r="CD23" s="29">
        <f t="shared" si="38"/>
        <v>0</v>
      </c>
      <c r="CE23" s="28">
        <f t="shared" si="39"/>
        <v>0</v>
      </c>
      <c r="CF23" s="28">
        <f t="shared" si="40"/>
        <v>0</v>
      </c>
      <c r="CG23" s="28">
        <f t="shared" si="41"/>
        <v>0</v>
      </c>
      <c r="CH23" s="28">
        <f t="shared" si="41"/>
        <v>0</v>
      </c>
      <c r="CI23" s="28">
        <f t="shared" si="41"/>
        <v>0</v>
      </c>
      <c r="CJ23" s="27">
        <f t="shared" si="16"/>
        <v>420124</v>
      </c>
      <c r="CK23" s="32">
        <v>-17350</v>
      </c>
      <c r="CL23" s="33">
        <v>-17350</v>
      </c>
      <c r="CM23" s="33"/>
      <c r="CN23" s="33"/>
      <c r="CO23" s="33"/>
      <c r="CP23" s="32"/>
      <c r="CQ23" s="33"/>
      <c r="CR23" s="33"/>
      <c r="CS23" s="33"/>
      <c r="CT23" s="33"/>
      <c r="CU23" s="33"/>
      <c r="CV23" s="32">
        <f t="shared" si="42"/>
        <v>-17350</v>
      </c>
      <c r="CW23" s="28">
        <f t="shared" si="43"/>
        <v>402774</v>
      </c>
      <c r="CX23" s="28">
        <f t="shared" si="44"/>
        <v>402774</v>
      </c>
      <c r="CY23" s="28">
        <f>CM23+CA23</f>
        <v>0</v>
      </c>
      <c r="CZ23" s="28">
        <f t="shared" si="45"/>
        <v>0</v>
      </c>
      <c r="DA23" s="28">
        <f t="shared" si="46"/>
        <v>0</v>
      </c>
      <c r="DB23" s="28">
        <f aca="true" t="shared" si="68" ref="DB23:DB29">CP23+CD23</f>
        <v>0</v>
      </c>
      <c r="DC23" s="28">
        <f t="shared" si="47"/>
        <v>0</v>
      </c>
      <c r="DD23" s="28">
        <f t="shared" si="48"/>
        <v>0</v>
      </c>
      <c r="DE23" s="28">
        <f t="shared" si="49"/>
        <v>0</v>
      </c>
      <c r="DF23" s="28">
        <f t="shared" si="50"/>
        <v>0</v>
      </c>
      <c r="DG23" s="28">
        <f>CU23+CI23</f>
        <v>0</v>
      </c>
      <c r="DH23" s="26">
        <f t="shared" si="18"/>
        <v>402774</v>
      </c>
    </row>
    <row r="24" spans="1:112" ht="24">
      <c r="A24" s="8"/>
      <c r="B24" s="20" t="s">
        <v>79</v>
      </c>
      <c r="C24" s="21" t="s">
        <v>80</v>
      </c>
      <c r="D24" s="22" t="s">
        <v>81</v>
      </c>
      <c r="E24" s="72">
        <v>568069</v>
      </c>
      <c r="F24" s="45">
        <v>568069</v>
      </c>
      <c r="G24" s="45">
        <v>558653</v>
      </c>
      <c r="H24" s="45">
        <v>0</v>
      </c>
      <c r="I24" s="45">
        <v>0</v>
      </c>
      <c r="J24" s="72">
        <v>0</v>
      </c>
      <c r="K24" s="45">
        <v>0</v>
      </c>
      <c r="L24" s="45">
        <v>0</v>
      </c>
      <c r="M24" s="45">
        <v>0</v>
      </c>
      <c r="N24" s="45">
        <v>0</v>
      </c>
      <c r="O24" s="45">
        <v>0</v>
      </c>
      <c r="P24" s="71">
        <f t="shared" si="1"/>
        <v>568069</v>
      </c>
      <c r="Q24" s="33"/>
      <c r="R24" s="33"/>
      <c r="S24" s="33"/>
      <c r="T24" s="33"/>
      <c r="U24" s="33"/>
      <c r="V24" s="33"/>
      <c r="W24" s="33"/>
      <c r="X24" s="33"/>
      <c r="Y24" s="33"/>
      <c r="Z24" s="33"/>
      <c r="AA24" s="33"/>
      <c r="AB24" s="32">
        <f t="shared" si="11"/>
        <v>0</v>
      </c>
      <c r="AC24" s="29">
        <f t="shared" si="27"/>
        <v>568069</v>
      </c>
      <c r="AD24" s="28">
        <f t="shared" si="28"/>
        <v>568069</v>
      </c>
      <c r="AE24" s="28">
        <f t="shared" si="29"/>
        <v>558653</v>
      </c>
      <c r="AF24" s="28">
        <f t="shared" si="30"/>
        <v>0</v>
      </c>
      <c r="AG24" s="28">
        <f t="shared" si="31"/>
        <v>0</v>
      </c>
      <c r="AH24" s="29">
        <f t="shared" si="51"/>
        <v>0</v>
      </c>
      <c r="AI24" s="28">
        <f t="shared" si="52"/>
        <v>0</v>
      </c>
      <c r="AJ24" s="28">
        <f t="shared" si="53"/>
        <v>0</v>
      </c>
      <c r="AK24" s="28">
        <f t="shared" si="54"/>
        <v>0</v>
      </c>
      <c r="AL24" s="28">
        <f t="shared" si="55"/>
        <v>0</v>
      </c>
      <c r="AM24" s="28">
        <f t="shared" si="56"/>
        <v>0</v>
      </c>
      <c r="AN24" s="27">
        <f t="shared" si="12"/>
        <v>568069</v>
      </c>
      <c r="AO24" s="57">
        <v>27217</v>
      </c>
      <c r="AP24" s="58">
        <v>27217</v>
      </c>
      <c r="AQ24" s="58">
        <v>27217</v>
      </c>
      <c r="AR24" s="58"/>
      <c r="AS24" s="58"/>
      <c r="AT24" s="57"/>
      <c r="AU24" s="58"/>
      <c r="AV24" s="58"/>
      <c r="AW24" s="58"/>
      <c r="AX24" s="58"/>
      <c r="AY24" s="58"/>
      <c r="AZ24" s="57">
        <f t="shared" si="32"/>
        <v>27217</v>
      </c>
      <c r="BA24" s="29">
        <f t="shared" si="57"/>
        <v>595286</v>
      </c>
      <c r="BB24" s="28">
        <f t="shared" si="58"/>
        <v>595286</v>
      </c>
      <c r="BC24" s="28">
        <f t="shared" si="59"/>
        <v>585870</v>
      </c>
      <c r="BD24" s="28">
        <f t="shared" si="60"/>
        <v>0</v>
      </c>
      <c r="BE24" s="28">
        <f t="shared" si="61"/>
        <v>0</v>
      </c>
      <c r="BF24" s="29">
        <f t="shared" si="62"/>
        <v>0</v>
      </c>
      <c r="BG24" s="28">
        <f t="shared" si="63"/>
        <v>0</v>
      </c>
      <c r="BH24" s="28">
        <f t="shared" si="64"/>
        <v>0</v>
      </c>
      <c r="BI24" s="28">
        <f t="shared" si="65"/>
        <v>0</v>
      </c>
      <c r="BJ24" s="28">
        <f t="shared" si="66"/>
        <v>0</v>
      </c>
      <c r="BK24" s="28">
        <f t="shared" si="67"/>
        <v>0</v>
      </c>
      <c r="BL24" s="27">
        <f t="shared" si="14"/>
        <v>595286</v>
      </c>
      <c r="BM24" s="175"/>
      <c r="BN24" s="176"/>
      <c r="BO24" s="176"/>
      <c r="BP24" s="176"/>
      <c r="BQ24" s="176"/>
      <c r="BR24" s="175"/>
      <c r="BS24" s="176"/>
      <c r="BT24" s="176"/>
      <c r="BU24" s="176"/>
      <c r="BV24" s="176"/>
      <c r="BW24" s="176"/>
      <c r="BX24" s="175">
        <f t="shared" si="34"/>
        <v>0</v>
      </c>
      <c r="BY24" s="29">
        <f t="shared" si="35"/>
        <v>595286</v>
      </c>
      <c r="BZ24" s="28">
        <f t="shared" si="36"/>
        <v>595286</v>
      </c>
      <c r="CA24" s="168">
        <v>478066</v>
      </c>
      <c r="CB24" s="28">
        <f t="shared" si="37"/>
        <v>0</v>
      </c>
      <c r="CC24" s="28">
        <f t="shared" si="37"/>
        <v>0</v>
      </c>
      <c r="CD24" s="29">
        <f t="shared" si="38"/>
        <v>0</v>
      </c>
      <c r="CE24" s="28">
        <f t="shared" si="39"/>
        <v>0</v>
      </c>
      <c r="CF24" s="28">
        <f t="shared" si="40"/>
        <v>0</v>
      </c>
      <c r="CG24" s="28">
        <f t="shared" si="41"/>
        <v>0</v>
      </c>
      <c r="CH24" s="28">
        <f t="shared" si="41"/>
        <v>0</v>
      </c>
      <c r="CI24" s="28">
        <f t="shared" si="41"/>
        <v>0</v>
      </c>
      <c r="CJ24" s="27">
        <f t="shared" si="16"/>
        <v>595286</v>
      </c>
      <c r="CK24" s="32"/>
      <c r="CL24" s="33"/>
      <c r="CM24" s="33"/>
      <c r="CN24" s="33"/>
      <c r="CO24" s="33"/>
      <c r="CP24" s="32"/>
      <c r="CQ24" s="33"/>
      <c r="CR24" s="33"/>
      <c r="CS24" s="33"/>
      <c r="CT24" s="33"/>
      <c r="CU24" s="33"/>
      <c r="CV24" s="32">
        <f t="shared" si="42"/>
        <v>0</v>
      </c>
      <c r="CW24" s="28">
        <f t="shared" si="43"/>
        <v>595286</v>
      </c>
      <c r="CX24" s="28">
        <f t="shared" si="44"/>
        <v>595286</v>
      </c>
      <c r="CY24" s="28">
        <v>585870</v>
      </c>
      <c r="CZ24" s="28">
        <f t="shared" si="45"/>
        <v>0</v>
      </c>
      <c r="DA24" s="28">
        <f t="shared" si="46"/>
        <v>0</v>
      </c>
      <c r="DB24" s="28">
        <f t="shared" si="68"/>
        <v>0</v>
      </c>
      <c r="DC24" s="28">
        <f t="shared" si="47"/>
        <v>0</v>
      </c>
      <c r="DD24" s="28">
        <f t="shared" si="48"/>
        <v>0</v>
      </c>
      <c r="DE24" s="28">
        <f t="shared" si="49"/>
        <v>0</v>
      </c>
      <c r="DF24" s="28">
        <f t="shared" si="50"/>
        <v>0</v>
      </c>
      <c r="DG24" s="28">
        <f>CU24+CI24</f>
        <v>0</v>
      </c>
      <c r="DH24" s="26">
        <f t="shared" si="18"/>
        <v>595286</v>
      </c>
    </row>
    <row r="25" spans="1:112" ht="25.5">
      <c r="A25" s="8"/>
      <c r="B25" s="41">
        <v>1160</v>
      </c>
      <c r="C25" s="46" t="s">
        <v>212</v>
      </c>
      <c r="D25" s="47" t="s">
        <v>213</v>
      </c>
      <c r="E25" s="72"/>
      <c r="F25" s="45"/>
      <c r="G25" s="45"/>
      <c r="H25" s="45"/>
      <c r="I25" s="45"/>
      <c r="J25" s="72"/>
      <c r="K25" s="45"/>
      <c r="L25" s="45"/>
      <c r="M25" s="45"/>
      <c r="N25" s="45"/>
      <c r="O25" s="45"/>
      <c r="P25" s="71"/>
      <c r="Q25" s="33"/>
      <c r="R25" s="33"/>
      <c r="S25" s="33"/>
      <c r="T25" s="33"/>
      <c r="U25" s="33"/>
      <c r="V25" s="33"/>
      <c r="W25" s="33"/>
      <c r="X25" s="33"/>
      <c r="Y25" s="33"/>
      <c r="Z25" s="33"/>
      <c r="AA25" s="33"/>
      <c r="AB25" s="32"/>
      <c r="AC25" s="29"/>
      <c r="AD25" s="28"/>
      <c r="AE25" s="28"/>
      <c r="AF25" s="28"/>
      <c r="AG25" s="28"/>
      <c r="AH25" s="29"/>
      <c r="AI25" s="28"/>
      <c r="AJ25" s="28"/>
      <c r="AK25" s="28"/>
      <c r="AL25" s="28"/>
      <c r="AM25" s="28"/>
      <c r="AN25" s="27"/>
      <c r="AO25" s="57"/>
      <c r="AP25" s="58"/>
      <c r="AQ25" s="58"/>
      <c r="AR25" s="58"/>
      <c r="AS25" s="58"/>
      <c r="AT25" s="57">
        <v>137600</v>
      </c>
      <c r="AU25" s="58"/>
      <c r="AV25" s="58"/>
      <c r="AW25" s="58"/>
      <c r="AX25" s="58">
        <v>137600</v>
      </c>
      <c r="AY25" s="58">
        <v>137600</v>
      </c>
      <c r="AZ25" s="57">
        <f t="shared" si="32"/>
        <v>137600</v>
      </c>
      <c r="BA25" s="29">
        <f t="shared" si="57"/>
        <v>0</v>
      </c>
      <c r="BB25" s="28">
        <f>AP25+AD25</f>
        <v>0</v>
      </c>
      <c r="BC25" s="28">
        <f>AQ25+AE25</f>
        <v>0</v>
      </c>
      <c r="BD25" s="28">
        <f>AR25+AF25</f>
        <v>0</v>
      </c>
      <c r="BE25" s="28">
        <f>AS25+AG25</f>
        <v>0</v>
      </c>
      <c r="BF25" s="29">
        <f t="shared" si="62"/>
        <v>137600</v>
      </c>
      <c r="BG25" s="28">
        <f>AU25+AI25</f>
        <v>0</v>
      </c>
      <c r="BH25" s="28">
        <f t="shared" si="64"/>
        <v>0</v>
      </c>
      <c r="BI25" s="28">
        <f>AW25+AK25</f>
        <v>0</v>
      </c>
      <c r="BJ25" s="28">
        <f>AX25+AL25</f>
        <v>137600</v>
      </c>
      <c r="BK25" s="28">
        <f>AY25+AM25</f>
        <v>137600</v>
      </c>
      <c r="BL25" s="27">
        <f t="shared" si="14"/>
        <v>137600</v>
      </c>
      <c r="BM25" s="175"/>
      <c r="BN25" s="176"/>
      <c r="BO25" s="176"/>
      <c r="BP25" s="176"/>
      <c r="BQ25" s="176"/>
      <c r="BR25" s="175"/>
      <c r="BS25" s="176"/>
      <c r="BT25" s="176"/>
      <c r="BU25" s="176"/>
      <c r="BV25" s="176"/>
      <c r="BW25" s="176">
        <v>-137000</v>
      </c>
      <c r="BX25" s="175">
        <f t="shared" si="34"/>
        <v>0</v>
      </c>
      <c r="BY25" s="29">
        <f t="shared" si="35"/>
        <v>0</v>
      </c>
      <c r="BZ25" s="28">
        <f t="shared" si="36"/>
        <v>0</v>
      </c>
      <c r="CA25" s="168">
        <f>BO25+BC25</f>
        <v>0</v>
      </c>
      <c r="CB25" s="28">
        <f t="shared" si="37"/>
        <v>0</v>
      </c>
      <c r="CC25" s="28">
        <f t="shared" si="37"/>
        <v>0</v>
      </c>
      <c r="CD25" s="29">
        <f t="shared" si="38"/>
        <v>137600</v>
      </c>
      <c r="CE25" s="28">
        <f t="shared" si="39"/>
        <v>0</v>
      </c>
      <c r="CF25" s="28">
        <f t="shared" si="40"/>
        <v>0</v>
      </c>
      <c r="CG25" s="28">
        <f aca="true" t="shared" si="69" ref="CG25:CH30">BU25+BI25</f>
        <v>0</v>
      </c>
      <c r="CH25" s="28">
        <f t="shared" si="69"/>
        <v>137600</v>
      </c>
      <c r="CI25" s="28"/>
      <c r="CJ25" s="27">
        <f t="shared" si="16"/>
        <v>137600</v>
      </c>
      <c r="CK25" s="32"/>
      <c r="CL25" s="33"/>
      <c r="CM25" s="33"/>
      <c r="CN25" s="33"/>
      <c r="CO25" s="33"/>
      <c r="CP25" s="32"/>
      <c r="CQ25" s="33"/>
      <c r="CR25" s="33"/>
      <c r="CS25" s="33"/>
      <c r="CT25" s="33"/>
      <c r="CU25" s="33"/>
      <c r="CV25" s="32">
        <f t="shared" si="42"/>
        <v>0</v>
      </c>
      <c r="CW25" s="28">
        <f t="shared" si="43"/>
        <v>0</v>
      </c>
      <c r="CX25" s="28">
        <f t="shared" si="44"/>
        <v>0</v>
      </c>
      <c r="CY25" s="28">
        <f>CM25+CA25</f>
        <v>0</v>
      </c>
      <c r="CZ25" s="28">
        <f t="shared" si="45"/>
        <v>0</v>
      </c>
      <c r="DA25" s="28">
        <f t="shared" si="46"/>
        <v>0</v>
      </c>
      <c r="DB25" s="28">
        <f t="shared" si="68"/>
        <v>137600</v>
      </c>
      <c r="DC25" s="28">
        <f t="shared" si="47"/>
        <v>0</v>
      </c>
      <c r="DD25" s="28">
        <f t="shared" si="48"/>
        <v>0</v>
      </c>
      <c r="DE25" s="28">
        <f t="shared" si="49"/>
        <v>0</v>
      </c>
      <c r="DF25" s="28">
        <f t="shared" si="50"/>
        <v>137600</v>
      </c>
      <c r="DG25" s="28"/>
      <c r="DH25" s="26">
        <f t="shared" si="18"/>
        <v>137600</v>
      </c>
    </row>
    <row r="26" spans="1:112" ht="24">
      <c r="A26" s="8"/>
      <c r="B26" s="20" t="s">
        <v>82</v>
      </c>
      <c r="C26" s="21" t="s">
        <v>83</v>
      </c>
      <c r="D26" s="22" t="s">
        <v>84</v>
      </c>
      <c r="E26" s="72">
        <v>779604</v>
      </c>
      <c r="F26" s="45">
        <v>779604</v>
      </c>
      <c r="G26" s="45">
        <v>711027</v>
      </c>
      <c r="H26" s="45">
        <v>49722</v>
      </c>
      <c r="I26" s="45">
        <v>0</v>
      </c>
      <c r="J26" s="72">
        <v>0</v>
      </c>
      <c r="K26" s="45">
        <v>0</v>
      </c>
      <c r="L26" s="45">
        <v>0</v>
      </c>
      <c r="M26" s="45">
        <v>0</v>
      </c>
      <c r="N26" s="45">
        <v>0</v>
      </c>
      <c r="O26" s="45">
        <v>0</v>
      </c>
      <c r="P26" s="71">
        <f t="shared" si="1"/>
        <v>779604</v>
      </c>
      <c r="Q26" s="33"/>
      <c r="R26" s="33"/>
      <c r="S26" s="33"/>
      <c r="T26" s="33"/>
      <c r="U26" s="33"/>
      <c r="V26" s="33"/>
      <c r="W26" s="33"/>
      <c r="X26" s="33"/>
      <c r="Y26" s="33"/>
      <c r="Z26" s="33"/>
      <c r="AA26" s="33"/>
      <c r="AB26" s="32">
        <f t="shared" si="11"/>
        <v>0</v>
      </c>
      <c r="AC26" s="29">
        <f t="shared" si="27"/>
        <v>779604</v>
      </c>
      <c r="AD26" s="28">
        <f t="shared" si="28"/>
        <v>779604</v>
      </c>
      <c r="AE26" s="28">
        <f t="shared" si="29"/>
        <v>711027</v>
      </c>
      <c r="AF26" s="28">
        <f t="shared" si="30"/>
        <v>49722</v>
      </c>
      <c r="AG26" s="28">
        <f t="shared" si="31"/>
        <v>0</v>
      </c>
      <c r="AH26" s="29">
        <f t="shared" si="51"/>
        <v>0</v>
      </c>
      <c r="AI26" s="28">
        <f t="shared" si="52"/>
        <v>0</v>
      </c>
      <c r="AJ26" s="28">
        <f t="shared" si="53"/>
        <v>0</v>
      </c>
      <c r="AK26" s="28">
        <f t="shared" si="54"/>
        <v>0</v>
      </c>
      <c r="AL26" s="28">
        <f t="shared" si="55"/>
        <v>0</v>
      </c>
      <c r="AM26" s="28">
        <f t="shared" si="56"/>
        <v>0</v>
      </c>
      <c r="AN26" s="27">
        <f t="shared" si="12"/>
        <v>779604</v>
      </c>
      <c r="AO26" s="57">
        <v>48686</v>
      </c>
      <c r="AP26" s="58">
        <v>48686</v>
      </c>
      <c r="AQ26" s="58">
        <v>48686</v>
      </c>
      <c r="AR26" s="58"/>
      <c r="AS26" s="58"/>
      <c r="AT26" s="57">
        <v>322655</v>
      </c>
      <c r="AU26" s="58"/>
      <c r="AV26" s="58"/>
      <c r="AW26" s="58"/>
      <c r="AX26" s="58">
        <v>322655</v>
      </c>
      <c r="AY26" s="58">
        <v>322655</v>
      </c>
      <c r="AZ26" s="57">
        <f t="shared" si="32"/>
        <v>371341</v>
      </c>
      <c r="BA26" s="29">
        <f t="shared" si="57"/>
        <v>828290</v>
      </c>
      <c r="BB26" s="28">
        <f t="shared" si="58"/>
        <v>828290</v>
      </c>
      <c r="BC26" s="28">
        <f t="shared" si="59"/>
        <v>759713</v>
      </c>
      <c r="BD26" s="28">
        <f t="shared" si="60"/>
        <v>49722</v>
      </c>
      <c r="BE26" s="28">
        <f t="shared" si="61"/>
        <v>0</v>
      </c>
      <c r="BF26" s="29">
        <f t="shared" si="62"/>
        <v>322655</v>
      </c>
      <c r="BG26" s="28">
        <f t="shared" si="63"/>
        <v>0</v>
      </c>
      <c r="BH26" s="28">
        <f t="shared" si="64"/>
        <v>0</v>
      </c>
      <c r="BI26" s="28">
        <f t="shared" si="65"/>
        <v>0</v>
      </c>
      <c r="BJ26" s="28">
        <f t="shared" si="66"/>
        <v>322655</v>
      </c>
      <c r="BK26" s="28">
        <f t="shared" si="67"/>
        <v>322655</v>
      </c>
      <c r="BL26" s="27">
        <f t="shared" si="14"/>
        <v>1150945</v>
      </c>
      <c r="BM26" s="177">
        <v>25064</v>
      </c>
      <c r="BN26" s="177">
        <v>25064</v>
      </c>
      <c r="BO26" s="177">
        <v>25064</v>
      </c>
      <c r="BP26" s="176"/>
      <c r="BQ26" s="176"/>
      <c r="BR26" s="175"/>
      <c r="BS26" s="176"/>
      <c r="BT26" s="176"/>
      <c r="BU26" s="176"/>
      <c r="BV26" s="176"/>
      <c r="BW26" s="176"/>
      <c r="BX26" s="175">
        <f t="shared" si="34"/>
        <v>25064</v>
      </c>
      <c r="BY26" s="29">
        <f t="shared" si="35"/>
        <v>853354</v>
      </c>
      <c r="BZ26" s="28">
        <f t="shared" si="36"/>
        <v>853354</v>
      </c>
      <c r="CA26" s="168">
        <v>645838</v>
      </c>
      <c r="CB26" s="28">
        <f aca="true" t="shared" si="70" ref="CB26:CC30">BP26+BD26</f>
        <v>49722</v>
      </c>
      <c r="CC26" s="28">
        <f t="shared" si="70"/>
        <v>0</v>
      </c>
      <c r="CD26" s="29">
        <f t="shared" si="38"/>
        <v>322655</v>
      </c>
      <c r="CE26" s="28">
        <f t="shared" si="39"/>
        <v>0</v>
      </c>
      <c r="CF26" s="28">
        <f t="shared" si="40"/>
        <v>0</v>
      </c>
      <c r="CG26" s="28">
        <f t="shared" si="69"/>
        <v>0</v>
      </c>
      <c r="CH26" s="28">
        <f t="shared" si="69"/>
        <v>322655</v>
      </c>
      <c r="CI26" s="28">
        <f>BW26+BK26</f>
        <v>322655</v>
      </c>
      <c r="CJ26" s="27">
        <f t="shared" si="16"/>
        <v>1176009</v>
      </c>
      <c r="CK26" s="212"/>
      <c r="CL26" s="212"/>
      <c r="CM26" s="212"/>
      <c r="CN26" s="33"/>
      <c r="CO26" s="33"/>
      <c r="CP26" s="33">
        <v>100.89</v>
      </c>
      <c r="CQ26" s="33">
        <v>100.89</v>
      </c>
      <c r="CR26" s="33"/>
      <c r="CS26" s="33"/>
      <c r="CT26" s="33"/>
      <c r="CU26" s="33"/>
      <c r="CV26" s="32">
        <f t="shared" si="42"/>
        <v>100.89</v>
      </c>
      <c r="CW26" s="28">
        <f t="shared" si="43"/>
        <v>853354</v>
      </c>
      <c r="CX26" s="28">
        <f t="shared" si="44"/>
        <v>853354</v>
      </c>
      <c r="CY26" s="28">
        <v>784777</v>
      </c>
      <c r="CZ26" s="28">
        <f t="shared" si="45"/>
        <v>49722</v>
      </c>
      <c r="DA26" s="28">
        <f t="shared" si="46"/>
        <v>0</v>
      </c>
      <c r="DB26" s="28">
        <f t="shared" si="68"/>
        <v>322755.89</v>
      </c>
      <c r="DC26" s="28">
        <f t="shared" si="47"/>
        <v>100.89</v>
      </c>
      <c r="DD26" s="28">
        <f t="shared" si="48"/>
        <v>0</v>
      </c>
      <c r="DE26" s="28">
        <f t="shared" si="49"/>
        <v>0</v>
      </c>
      <c r="DF26" s="28">
        <f t="shared" si="50"/>
        <v>322655</v>
      </c>
      <c r="DG26" s="28">
        <f>CU26+CI26</f>
        <v>322655</v>
      </c>
      <c r="DH26" s="26">
        <f t="shared" si="18"/>
        <v>1176109.8900000001</v>
      </c>
    </row>
    <row r="27" spans="1:112" ht="16.5" customHeight="1">
      <c r="A27" s="8"/>
      <c r="B27" s="20" t="s">
        <v>85</v>
      </c>
      <c r="C27" s="21" t="s">
        <v>83</v>
      </c>
      <c r="D27" s="22" t="s">
        <v>86</v>
      </c>
      <c r="E27" s="72">
        <v>951278</v>
      </c>
      <c r="F27" s="45">
        <v>951278</v>
      </c>
      <c r="G27" s="45">
        <v>913678</v>
      </c>
      <c r="H27" s="45">
        <v>0</v>
      </c>
      <c r="I27" s="45">
        <v>0</v>
      </c>
      <c r="J27" s="72">
        <v>0</v>
      </c>
      <c r="K27" s="45">
        <v>0</v>
      </c>
      <c r="L27" s="45">
        <v>0</v>
      </c>
      <c r="M27" s="45">
        <v>0</v>
      </c>
      <c r="N27" s="45">
        <v>0</v>
      </c>
      <c r="O27" s="45">
        <v>0</v>
      </c>
      <c r="P27" s="71">
        <f t="shared" si="1"/>
        <v>951278</v>
      </c>
      <c r="Q27" s="33"/>
      <c r="R27" s="33"/>
      <c r="S27" s="33"/>
      <c r="T27" s="33"/>
      <c r="U27" s="33"/>
      <c r="V27" s="33"/>
      <c r="W27" s="33"/>
      <c r="X27" s="33"/>
      <c r="Y27" s="33"/>
      <c r="Z27" s="33"/>
      <c r="AA27" s="33"/>
      <c r="AB27" s="32">
        <f t="shared" si="11"/>
        <v>0</v>
      </c>
      <c r="AC27" s="29">
        <f t="shared" si="27"/>
        <v>951278</v>
      </c>
      <c r="AD27" s="28">
        <f t="shared" si="28"/>
        <v>951278</v>
      </c>
      <c r="AE27" s="28">
        <f t="shared" si="29"/>
        <v>913678</v>
      </c>
      <c r="AF27" s="28">
        <f t="shared" si="30"/>
        <v>0</v>
      </c>
      <c r="AG27" s="28">
        <f t="shared" si="31"/>
        <v>0</v>
      </c>
      <c r="AH27" s="29">
        <f t="shared" si="51"/>
        <v>0</v>
      </c>
      <c r="AI27" s="28">
        <f t="shared" si="52"/>
        <v>0</v>
      </c>
      <c r="AJ27" s="28">
        <f t="shared" si="53"/>
        <v>0</v>
      </c>
      <c r="AK27" s="28">
        <f t="shared" si="54"/>
        <v>0</v>
      </c>
      <c r="AL27" s="28">
        <f t="shared" si="55"/>
        <v>0</v>
      </c>
      <c r="AM27" s="28">
        <f t="shared" si="56"/>
        <v>0</v>
      </c>
      <c r="AN27" s="27">
        <f t="shared" si="12"/>
        <v>951278</v>
      </c>
      <c r="AO27" s="57">
        <v>162035</v>
      </c>
      <c r="AP27" s="58">
        <v>162035</v>
      </c>
      <c r="AQ27" s="58">
        <v>162035</v>
      </c>
      <c r="AR27" s="58"/>
      <c r="AS27" s="58"/>
      <c r="AT27" s="57"/>
      <c r="AU27" s="58"/>
      <c r="AV27" s="58"/>
      <c r="AW27" s="58"/>
      <c r="AX27" s="58"/>
      <c r="AY27" s="58"/>
      <c r="AZ27" s="57">
        <f t="shared" si="32"/>
        <v>162035</v>
      </c>
      <c r="BA27" s="29">
        <f t="shared" si="57"/>
        <v>1113313</v>
      </c>
      <c r="BB27" s="28">
        <f t="shared" si="58"/>
        <v>1113313</v>
      </c>
      <c r="BC27" s="28">
        <f t="shared" si="59"/>
        <v>1075713</v>
      </c>
      <c r="BD27" s="28">
        <f t="shared" si="60"/>
        <v>0</v>
      </c>
      <c r="BE27" s="28">
        <f t="shared" si="61"/>
        <v>0</v>
      </c>
      <c r="BF27" s="29">
        <f t="shared" si="62"/>
        <v>0</v>
      </c>
      <c r="BG27" s="28">
        <f t="shared" si="63"/>
        <v>0</v>
      </c>
      <c r="BH27" s="28">
        <f t="shared" si="64"/>
        <v>0</v>
      </c>
      <c r="BI27" s="28">
        <f t="shared" si="65"/>
        <v>0</v>
      </c>
      <c r="BJ27" s="28">
        <f t="shared" si="66"/>
        <v>0</v>
      </c>
      <c r="BK27" s="28">
        <f t="shared" si="67"/>
        <v>0</v>
      </c>
      <c r="BL27" s="27">
        <f t="shared" si="14"/>
        <v>1113313</v>
      </c>
      <c r="BM27" s="175"/>
      <c r="BN27" s="176"/>
      <c r="BO27" s="176"/>
      <c r="BP27" s="176"/>
      <c r="BQ27" s="176"/>
      <c r="BR27" s="175"/>
      <c r="BS27" s="176"/>
      <c r="BT27" s="176"/>
      <c r="BU27" s="176"/>
      <c r="BV27" s="176"/>
      <c r="BW27" s="176"/>
      <c r="BX27" s="175">
        <f t="shared" si="34"/>
        <v>0</v>
      </c>
      <c r="BY27" s="29">
        <f t="shared" si="35"/>
        <v>1113313</v>
      </c>
      <c r="BZ27" s="28">
        <f t="shared" si="36"/>
        <v>1113313</v>
      </c>
      <c r="CA27" s="168">
        <v>877530</v>
      </c>
      <c r="CB27" s="28">
        <f t="shared" si="70"/>
        <v>0</v>
      </c>
      <c r="CC27" s="28">
        <f t="shared" si="70"/>
        <v>0</v>
      </c>
      <c r="CD27" s="29">
        <f t="shared" si="38"/>
        <v>0</v>
      </c>
      <c r="CE27" s="28">
        <f t="shared" si="39"/>
        <v>0</v>
      </c>
      <c r="CF27" s="28">
        <f t="shared" si="40"/>
        <v>0</v>
      </c>
      <c r="CG27" s="28">
        <f t="shared" si="69"/>
        <v>0</v>
      </c>
      <c r="CH27" s="28">
        <f t="shared" si="69"/>
        <v>0</v>
      </c>
      <c r="CI27" s="28">
        <f>BW27+BK27</f>
        <v>0</v>
      </c>
      <c r="CJ27" s="27">
        <f t="shared" si="16"/>
        <v>1113313</v>
      </c>
      <c r="CK27" s="32"/>
      <c r="CL27" s="33"/>
      <c r="CM27" s="33"/>
      <c r="CN27" s="33"/>
      <c r="CO27" s="33"/>
      <c r="CP27" s="33">
        <v>31500</v>
      </c>
      <c r="CQ27" s="33"/>
      <c r="CR27" s="33"/>
      <c r="CS27" s="33"/>
      <c r="CT27" s="33">
        <v>31500</v>
      </c>
      <c r="CU27" s="33">
        <v>31500</v>
      </c>
      <c r="CV27" s="32">
        <f t="shared" si="42"/>
        <v>31500</v>
      </c>
      <c r="CW27" s="28">
        <f t="shared" si="43"/>
        <v>1113313</v>
      </c>
      <c r="CX27" s="28">
        <f t="shared" si="44"/>
        <v>1113313</v>
      </c>
      <c r="CY27" s="28">
        <v>1075713</v>
      </c>
      <c r="CZ27" s="28">
        <f t="shared" si="45"/>
        <v>0</v>
      </c>
      <c r="DA27" s="28">
        <f t="shared" si="46"/>
        <v>0</v>
      </c>
      <c r="DB27" s="28">
        <f t="shared" si="68"/>
        <v>31500</v>
      </c>
      <c r="DC27" s="28">
        <f t="shared" si="47"/>
        <v>0</v>
      </c>
      <c r="DD27" s="28">
        <f t="shared" si="48"/>
        <v>0</v>
      </c>
      <c r="DE27" s="28">
        <f t="shared" si="49"/>
        <v>0</v>
      </c>
      <c r="DF27" s="28">
        <f t="shared" si="50"/>
        <v>31500</v>
      </c>
      <c r="DG27" s="28">
        <f>CU27+CI27</f>
        <v>31500</v>
      </c>
      <c r="DH27" s="26">
        <f t="shared" si="18"/>
        <v>1144813</v>
      </c>
    </row>
    <row r="28" spans="1:112" ht="24">
      <c r="A28" s="8"/>
      <c r="B28" s="20" t="s">
        <v>87</v>
      </c>
      <c r="C28" s="21" t="s">
        <v>83</v>
      </c>
      <c r="D28" s="22" t="s">
        <v>88</v>
      </c>
      <c r="E28" s="72">
        <v>164381</v>
      </c>
      <c r="F28" s="45">
        <v>164381</v>
      </c>
      <c r="G28" s="45">
        <v>157718</v>
      </c>
      <c r="H28" s="45">
        <v>0</v>
      </c>
      <c r="I28" s="45">
        <v>0</v>
      </c>
      <c r="J28" s="72">
        <v>0</v>
      </c>
      <c r="K28" s="45">
        <v>0</v>
      </c>
      <c r="L28" s="45">
        <v>0</v>
      </c>
      <c r="M28" s="45">
        <v>0</v>
      </c>
      <c r="N28" s="45">
        <v>0</v>
      </c>
      <c r="O28" s="45">
        <v>0</v>
      </c>
      <c r="P28" s="71">
        <f t="shared" si="1"/>
        <v>164381</v>
      </c>
      <c r="Q28" s="33"/>
      <c r="R28" s="33"/>
      <c r="S28" s="33"/>
      <c r="T28" s="33"/>
      <c r="U28" s="33"/>
      <c r="V28" s="33"/>
      <c r="W28" s="33"/>
      <c r="X28" s="33"/>
      <c r="Y28" s="33"/>
      <c r="Z28" s="33"/>
      <c r="AA28" s="33"/>
      <c r="AB28" s="32">
        <f t="shared" si="11"/>
        <v>0</v>
      </c>
      <c r="AC28" s="29">
        <f t="shared" si="27"/>
        <v>164381</v>
      </c>
      <c r="AD28" s="28">
        <f t="shared" si="28"/>
        <v>164381</v>
      </c>
      <c r="AE28" s="28">
        <f t="shared" si="29"/>
        <v>157718</v>
      </c>
      <c r="AF28" s="28">
        <f t="shared" si="30"/>
        <v>0</v>
      </c>
      <c r="AG28" s="28">
        <f t="shared" si="31"/>
        <v>0</v>
      </c>
      <c r="AH28" s="29">
        <f t="shared" si="51"/>
        <v>0</v>
      </c>
      <c r="AI28" s="28">
        <f t="shared" si="52"/>
        <v>0</v>
      </c>
      <c r="AJ28" s="28">
        <f t="shared" si="53"/>
        <v>0</v>
      </c>
      <c r="AK28" s="28">
        <f t="shared" si="54"/>
        <v>0</v>
      </c>
      <c r="AL28" s="28">
        <f t="shared" si="55"/>
        <v>0</v>
      </c>
      <c r="AM28" s="28">
        <f t="shared" si="56"/>
        <v>0</v>
      </c>
      <c r="AN28" s="27">
        <f t="shared" si="12"/>
        <v>164381</v>
      </c>
      <c r="AO28" s="57"/>
      <c r="AP28" s="58"/>
      <c r="AQ28" s="58"/>
      <c r="AR28" s="58"/>
      <c r="AS28" s="58"/>
      <c r="AT28" s="57"/>
      <c r="AU28" s="58"/>
      <c r="AV28" s="58"/>
      <c r="AW28" s="58"/>
      <c r="AX28" s="58"/>
      <c r="AY28" s="58"/>
      <c r="AZ28" s="57">
        <f t="shared" si="32"/>
        <v>0</v>
      </c>
      <c r="BA28" s="29">
        <f t="shared" si="57"/>
        <v>164381</v>
      </c>
      <c r="BB28" s="28">
        <f t="shared" si="58"/>
        <v>164381</v>
      </c>
      <c r="BC28" s="28">
        <f t="shared" si="59"/>
        <v>157718</v>
      </c>
      <c r="BD28" s="28">
        <f t="shared" si="60"/>
        <v>0</v>
      </c>
      <c r="BE28" s="28">
        <f t="shared" si="61"/>
        <v>0</v>
      </c>
      <c r="BF28" s="29">
        <f t="shared" si="62"/>
        <v>0</v>
      </c>
      <c r="BG28" s="28">
        <f t="shared" si="63"/>
        <v>0</v>
      </c>
      <c r="BH28" s="28">
        <f t="shared" si="64"/>
        <v>0</v>
      </c>
      <c r="BI28" s="28">
        <f t="shared" si="65"/>
        <v>0</v>
      </c>
      <c r="BJ28" s="28">
        <f t="shared" si="66"/>
        <v>0</v>
      </c>
      <c r="BK28" s="28">
        <f t="shared" si="67"/>
        <v>0</v>
      </c>
      <c r="BL28" s="27">
        <f t="shared" si="14"/>
        <v>164381</v>
      </c>
      <c r="BM28" s="175"/>
      <c r="BN28" s="176"/>
      <c r="BO28" s="176"/>
      <c r="BP28" s="176"/>
      <c r="BQ28" s="176"/>
      <c r="BR28" s="175"/>
      <c r="BS28" s="176"/>
      <c r="BT28" s="176"/>
      <c r="BU28" s="176"/>
      <c r="BV28" s="176"/>
      <c r="BW28" s="176"/>
      <c r="BX28" s="175">
        <f t="shared" si="34"/>
        <v>0</v>
      </c>
      <c r="BY28" s="29">
        <f t="shared" si="35"/>
        <v>164381</v>
      </c>
      <c r="BZ28" s="28">
        <f t="shared" si="36"/>
        <v>164381</v>
      </c>
      <c r="CA28" s="168">
        <v>129262</v>
      </c>
      <c r="CB28" s="28">
        <f t="shared" si="70"/>
        <v>0</v>
      </c>
      <c r="CC28" s="28">
        <f t="shared" si="70"/>
        <v>0</v>
      </c>
      <c r="CD28" s="29">
        <f t="shared" si="38"/>
        <v>0</v>
      </c>
      <c r="CE28" s="28">
        <f t="shared" si="39"/>
        <v>0</v>
      </c>
      <c r="CF28" s="28">
        <f t="shared" si="40"/>
        <v>0</v>
      </c>
      <c r="CG28" s="28">
        <f t="shared" si="69"/>
        <v>0</v>
      </c>
      <c r="CH28" s="28">
        <f t="shared" si="69"/>
        <v>0</v>
      </c>
      <c r="CI28" s="28">
        <f>BW28+BK28</f>
        <v>0</v>
      </c>
      <c r="CJ28" s="27">
        <f t="shared" si="16"/>
        <v>164381</v>
      </c>
      <c r="CK28" s="32">
        <v>3450</v>
      </c>
      <c r="CL28" s="33">
        <v>3450</v>
      </c>
      <c r="CM28" s="33"/>
      <c r="CN28" s="33"/>
      <c r="CO28" s="33"/>
      <c r="CP28" s="32"/>
      <c r="CQ28" s="33"/>
      <c r="CR28" s="33"/>
      <c r="CS28" s="33"/>
      <c r="CT28" s="33"/>
      <c r="CU28" s="33"/>
      <c r="CV28" s="32">
        <f t="shared" si="42"/>
        <v>3450</v>
      </c>
      <c r="CW28" s="28">
        <f t="shared" si="43"/>
        <v>167831</v>
      </c>
      <c r="CX28" s="28">
        <f t="shared" si="44"/>
        <v>167831</v>
      </c>
      <c r="CY28" s="28">
        <v>157718</v>
      </c>
      <c r="CZ28" s="28">
        <f t="shared" si="45"/>
        <v>0</v>
      </c>
      <c r="DA28" s="28">
        <f t="shared" si="46"/>
        <v>0</v>
      </c>
      <c r="DB28" s="28">
        <f t="shared" si="68"/>
        <v>0</v>
      </c>
      <c r="DC28" s="28">
        <f t="shared" si="47"/>
        <v>0</v>
      </c>
      <c r="DD28" s="28">
        <f t="shared" si="48"/>
        <v>0</v>
      </c>
      <c r="DE28" s="28">
        <f t="shared" si="49"/>
        <v>0</v>
      </c>
      <c r="DF28" s="28">
        <f t="shared" si="50"/>
        <v>0</v>
      </c>
      <c r="DG28" s="28">
        <f>CU28+CI28</f>
        <v>0</v>
      </c>
      <c r="DH28" s="26">
        <f t="shared" si="18"/>
        <v>167831</v>
      </c>
    </row>
    <row r="29" spans="1:112" ht="12.75">
      <c r="A29" s="8"/>
      <c r="B29" s="41">
        <v>1220</v>
      </c>
      <c r="C29" s="42" t="s">
        <v>83</v>
      </c>
      <c r="D29" s="47" t="s">
        <v>214</v>
      </c>
      <c r="E29" s="72"/>
      <c r="F29" s="45"/>
      <c r="G29" s="45"/>
      <c r="H29" s="45"/>
      <c r="I29" s="45"/>
      <c r="J29" s="72"/>
      <c r="K29" s="45"/>
      <c r="L29" s="45"/>
      <c r="M29" s="45"/>
      <c r="N29" s="45"/>
      <c r="O29" s="45"/>
      <c r="P29" s="71"/>
      <c r="Q29" s="33"/>
      <c r="R29" s="33"/>
      <c r="S29" s="33"/>
      <c r="T29" s="33"/>
      <c r="U29" s="33"/>
      <c r="V29" s="33"/>
      <c r="W29" s="33"/>
      <c r="X29" s="33"/>
      <c r="Y29" s="33"/>
      <c r="Z29" s="33"/>
      <c r="AA29" s="33"/>
      <c r="AB29" s="32"/>
      <c r="AC29" s="29"/>
      <c r="AD29" s="28"/>
      <c r="AE29" s="28"/>
      <c r="AF29" s="28"/>
      <c r="AG29" s="28"/>
      <c r="AH29" s="29"/>
      <c r="AI29" s="28"/>
      <c r="AJ29" s="28"/>
      <c r="AK29" s="28"/>
      <c r="AL29" s="28"/>
      <c r="AM29" s="28"/>
      <c r="AN29" s="27"/>
      <c r="AO29" s="57"/>
      <c r="AP29" s="58"/>
      <c r="AQ29" s="58"/>
      <c r="AR29" s="58"/>
      <c r="AS29" s="58"/>
      <c r="AT29" s="57">
        <v>309500</v>
      </c>
      <c r="AU29" s="58"/>
      <c r="AV29" s="58"/>
      <c r="AW29" s="58"/>
      <c r="AX29" s="58">
        <v>309500</v>
      </c>
      <c r="AY29" s="58">
        <v>309500</v>
      </c>
      <c r="AZ29" s="57">
        <f t="shared" si="32"/>
        <v>309500</v>
      </c>
      <c r="BA29" s="29">
        <f aca="true" t="shared" si="71" ref="BA29:BG29">AO29+AC29</f>
        <v>0</v>
      </c>
      <c r="BB29" s="28">
        <f t="shared" si="71"/>
        <v>0</v>
      </c>
      <c r="BC29" s="28">
        <f t="shared" si="71"/>
        <v>0</v>
      </c>
      <c r="BD29" s="28">
        <f t="shared" si="71"/>
        <v>0</v>
      </c>
      <c r="BE29" s="28">
        <f t="shared" si="71"/>
        <v>0</v>
      </c>
      <c r="BF29" s="29">
        <f t="shared" si="71"/>
        <v>309500</v>
      </c>
      <c r="BG29" s="28">
        <f t="shared" si="71"/>
        <v>0</v>
      </c>
      <c r="BH29" s="28">
        <f t="shared" si="64"/>
        <v>0</v>
      </c>
      <c r="BI29" s="28">
        <f aca="true" t="shared" si="72" ref="BI29:BK30">AW29+AK29</f>
        <v>0</v>
      </c>
      <c r="BJ29" s="28">
        <f t="shared" si="72"/>
        <v>309500</v>
      </c>
      <c r="BK29" s="28">
        <f t="shared" si="72"/>
        <v>309500</v>
      </c>
      <c r="BL29" s="27">
        <f t="shared" si="14"/>
        <v>309500</v>
      </c>
      <c r="BM29" s="175"/>
      <c r="BN29" s="176"/>
      <c r="BO29" s="176"/>
      <c r="BP29" s="176"/>
      <c r="BQ29" s="176"/>
      <c r="BR29" s="175"/>
      <c r="BS29" s="176"/>
      <c r="BT29" s="176"/>
      <c r="BU29" s="176"/>
      <c r="BV29" s="176"/>
      <c r="BW29" s="176"/>
      <c r="BX29" s="175">
        <f t="shared" si="34"/>
        <v>0</v>
      </c>
      <c r="BY29" s="29">
        <f t="shared" si="35"/>
        <v>0</v>
      </c>
      <c r="BZ29" s="28">
        <f t="shared" si="36"/>
        <v>0</v>
      </c>
      <c r="CA29" s="28">
        <f>BO29+BC29</f>
        <v>0</v>
      </c>
      <c r="CB29" s="28">
        <f t="shared" si="70"/>
        <v>0</v>
      </c>
      <c r="CC29" s="28">
        <f t="shared" si="70"/>
        <v>0</v>
      </c>
      <c r="CD29" s="29">
        <f t="shared" si="38"/>
        <v>309500</v>
      </c>
      <c r="CE29" s="28">
        <f t="shared" si="39"/>
        <v>0</v>
      </c>
      <c r="CF29" s="28">
        <f t="shared" si="40"/>
        <v>0</v>
      </c>
      <c r="CG29" s="28">
        <f t="shared" si="69"/>
        <v>0</v>
      </c>
      <c r="CH29" s="28">
        <f t="shared" si="69"/>
        <v>309500</v>
      </c>
      <c r="CI29" s="28">
        <f>BW29+BK29</f>
        <v>309500</v>
      </c>
      <c r="CJ29" s="27">
        <f t="shared" si="16"/>
        <v>309500</v>
      </c>
      <c r="CK29" s="32"/>
      <c r="CL29" s="33"/>
      <c r="CM29" s="33"/>
      <c r="CN29" s="33"/>
      <c r="CO29" s="33"/>
      <c r="CP29" s="32"/>
      <c r="CQ29" s="33"/>
      <c r="CR29" s="33"/>
      <c r="CS29" s="33"/>
      <c r="CT29" s="33"/>
      <c r="CU29" s="33"/>
      <c r="CV29" s="32">
        <f t="shared" si="42"/>
        <v>0</v>
      </c>
      <c r="CW29" s="28">
        <f t="shared" si="43"/>
        <v>0</v>
      </c>
      <c r="CX29" s="28">
        <f t="shared" si="44"/>
        <v>0</v>
      </c>
      <c r="CY29" s="28">
        <f>CM29+CA29</f>
        <v>0</v>
      </c>
      <c r="CZ29" s="28">
        <f t="shared" si="45"/>
        <v>0</v>
      </c>
      <c r="DA29" s="28">
        <f t="shared" si="46"/>
        <v>0</v>
      </c>
      <c r="DB29" s="28">
        <f t="shared" si="68"/>
        <v>309500</v>
      </c>
      <c r="DC29" s="28">
        <f t="shared" si="47"/>
        <v>0</v>
      </c>
      <c r="DD29" s="28">
        <f t="shared" si="48"/>
        <v>0</v>
      </c>
      <c r="DE29" s="28">
        <f t="shared" si="49"/>
        <v>0</v>
      </c>
      <c r="DF29" s="28">
        <f t="shared" si="50"/>
        <v>309500</v>
      </c>
      <c r="DG29" s="28">
        <f>CU29+CI29</f>
        <v>309500</v>
      </c>
      <c r="DH29" s="26">
        <f t="shared" si="18"/>
        <v>309500</v>
      </c>
    </row>
    <row r="30" spans="1:112" ht="24">
      <c r="A30" s="8"/>
      <c r="B30" s="20" t="s">
        <v>89</v>
      </c>
      <c r="C30" s="21" t="s">
        <v>83</v>
      </c>
      <c r="D30" s="22" t="s">
        <v>90</v>
      </c>
      <c r="E30" s="72">
        <v>16290</v>
      </c>
      <c r="F30" s="45">
        <v>16290</v>
      </c>
      <c r="G30" s="45">
        <v>0</v>
      </c>
      <c r="H30" s="45">
        <v>0</v>
      </c>
      <c r="I30" s="45">
        <v>0</v>
      </c>
      <c r="J30" s="72">
        <v>0</v>
      </c>
      <c r="K30" s="45">
        <v>0</v>
      </c>
      <c r="L30" s="45">
        <v>0</v>
      </c>
      <c r="M30" s="45">
        <v>0</v>
      </c>
      <c r="N30" s="45">
        <v>0</v>
      </c>
      <c r="O30" s="45">
        <v>0</v>
      </c>
      <c r="P30" s="71">
        <f t="shared" si="1"/>
        <v>16290</v>
      </c>
      <c r="Q30" s="33"/>
      <c r="R30" s="33"/>
      <c r="S30" s="33"/>
      <c r="T30" s="33"/>
      <c r="U30" s="33"/>
      <c r="V30" s="33"/>
      <c r="W30" s="33"/>
      <c r="X30" s="33"/>
      <c r="Y30" s="33"/>
      <c r="Z30" s="33"/>
      <c r="AA30" s="33"/>
      <c r="AB30" s="32">
        <f t="shared" si="11"/>
        <v>0</v>
      </c>
      <c r="AC30" s="29">
        <f t="shared" si="27"/>
        <v>16290</v>
      </c>
      <c r="AD30" s="28">
        <f t="shared" si="28"/>
        <v>16290</v>
      </c>
      <c r="AE30" s="28">
        <f t="shared" si="29"/>
        <v>0</v>
      </c>
      <c r="AF30" s="28">
        <f t="shared" si="30"/>
        <v>0</v>
      </c>
      <c r="AG30" s="28">
        <f t="shared" si="31"/>
        <v>0</v>
      </c>
      <c r="AH30" s="29">
        <f t="shared" si="51"/>
        <v>0</v>
      </c>
      <c r="AI30" s="28">
        <f t="shared" si="52"/>
        <v>0</v>
      </c>
      <c r="AJ30" s="28">
        <f t="shared" si="53"/>
        <v>0</v>
      </c>
      <c r="AK30" s="28">
        <f t="shared" si="54"/>
        <v>0</v>
      </c>
      <c r="AL30" s="28">
        <f t="shared" si="55"/>
        <v>0</v>
      </c>
      <c r="AM30" s="28">
        <f t="shared" si="56"/>
        <v>0</v>
      </c>
      <c r="AN30" s="27">
        <f t="shared" si="12"/>
        <v>16290</v>
      </c>
      <c r="AO30" s="57"/>
      <c r="AP30" s="79"/>
      <c r="AQ30" s="58"/>
      <c r="AR30" s="58"/>
      <c r="AS30" s="58"/>
      <c r="AT30" s="79"/>
      <c r="AU30" s="79"/>
      <c r="AV30" s="79"/>
      <c r="AW30" s="79"/>
      <c r="AX30" s="79"/>
      <c r="AY30" s="79"/>
      <c r="AZ30" s="57">
        <f t="shared" si="32"/>
        <v>0</v>
      </c>
      <c r="BA30" s="29">
        <f t="shared" si="57"/>
        <v>16290</v>
      </c>
      <c r="BB30" s="28">
        <f t="shared" si="58"/>
        <v>16290</v>
      </c>
      <c r="BC30" s="28">
        <f t="shared" si="59"/>
        <v>0</v>
      </c>
      <c r="BD30" s="28">
        <f t="shared" si="60"/>
        <v>0</v>
      </c>
      <c r="BE30" s="28">
        <f t="shared" si="61"/>
        <v>0</v>
      </c>
      <c r="BF30" s="29">
        <f>AT30+AH30</f>
        <v>0</v>
      </c>
      <c r="BG30" s="28">
        <f>AU30+AI30</f>
        <v>0</v>
      </c>
      <c r="BH30" s="28">
        <f t="shared" si="64"/>
        <v>0</v>
      </c>
      <c r="BI30" s="28">
        <f t="shared" si="72"/>
        <v>0</v>
      </c>
      <c r="BJ30" s="28">
        <f t="shared" si="72"/>
        <v>0</v>
      </c>
      <c r="BK30" s="28">
        <f t="shared" si="72"/>
        <v>0</v>
      </c>
      <c r="BL30" s="27">
        <f t="shared" si="14"/>
        <v>16290</v>
      </c>
      <c r="BM30" s="175"/>
      <c r="BN30" s="178"/>
      <c r="BO30" s="176"/>
      <c r="BP30" s="176"/>
      <c r="BQ30" s="176"/>
      <c r="BR30" s="178"/>
      <c r="BS30" s="178"/>
      <c r="BT30" s="178"/>
      <c r="BU30" s="178"/>
      <c r="BV30" s="178"/>
      <c r="BW30" s="178"/>
      <c r="BX30" s="175">
        <f t="shared" si="34"/>
        <v>0</v>
      </c>
      <c r="BY30" s="29">
        <f t="shared" si="35"/>
        <v>16290</v>
      </c>
      <c r="BZ30" s="28">
        <f t="shared" si="36"/>
        <v>16290</v>
      </c>
      <c r="CA30" s="28">
        <f>BO30+BC30</f>
        <v>0</v>
      </c>
      <c r="CB30" s="28">
        <f t="shared" si="70"/>
        <v>0</v>
      </c>
      <c r="CC30" s="28">
        <f t="shared" si="70"/>
        <v>0</v>
      </c>
      <c r="CD30" s="29">
        <f>BR30+BF30</f>
        <v>0</v>
      </c>
      <c r="CE30" s="28">
        <f t="shared" si="39"/>
        <v>0</v>
      </c>
      <c r="CF30" s="28">
        <f t="shared" si="40"/>
        <v>0</v>
      </c>
      <c r="CG30" s="28">
        <f t="shared" si="69"/>
        <v>0</v>
      </c>
      <c r="CH30" s="28">
        <f t="shared" si="69"/>
        <v>0</v>
      </c>
      <c r="CI30" s="28">
        <f>BW30+BK30</f>
        <v>0</v>
      </c>
      <c r="CJ30" s="27">
        <f t="shared" si="16"/>
        <v>16290</v>
      </c>
      <c r="CK30" s="32"/>
      <c r="CL30" s="214"/>
      <c r="CM30" s="33"/>
      <c r="CN30" s="33"/>
      <c r="CO30" s="33"/>
      <c r="CP30" s="214"/>
      <c r="CQ30" s="214"/>
      <c r="CR30" s="214"/>
      <c r="CS30" s="214"/>
      <c r="CT30" s="214"/>
      <c r="CU30" s="214"/>
      <c r="CV30" s="32">
        <f t="shared" si="42"/>
        <v>0</v>
      </c>
      <c r="CW30" s="28">
        <f t="shared" si="43"/>
        <v>16290</v>
      </c>
      <c r="CX30" s="28">
        <f t="shared" si="44"/>
        <v>16290</v>
      </c>
      <c r="CY30" s="28">
        <f>CM30+CA30</f>
        <v>0</v>
      </c>
      <c r="CZ30" s="28">
        <f t="shared" si="45"/>
        <v>0</v>
      </c>
      <c r="DA30" s="28">
        <f t="shared" si="46"/>
        <v>0</v>
      </c>
      <c r="DB30" s="28">
        <f>CP30+CD30</f>
        <v>0</v>
      </c>
      <c r="DC30" s="28">
        <f t="shared" si="47"/>
        <v>0</v>
      </c>
      <c r="DD30" s="28">
        <f t="shared" si="48"/>
        <v>0</v>
      </c>
      <c r="DE30" s="28">
        <f t="shared" si="49"/>
        <v>0</v>
      </c>
      <c r="DF30" s="28">
        <f t="shared" si="50"/>
        <v>0</v>
      </c>
      <c r="DG30" s="28">
        <f>CU30+CI30</f>
        <v>0</v>
      </c>
      <c r="DH30" s="26">
        <f t="shared" si="18"/>
        <v>16290</v>
      </c>
    </row>
    <row r="31" spans="1:112" s="12" customFormat="1" ht="12.75">
      <c r="A31" s="23"/>
      <c r="B31" s="24" t="s">
        <v>91</v>
      </c>
      <c r="C31" s="25"/>
      <c r="D31" s="267" t="s">
        <v>92</v>
      </c>
      <c r="E31" s="40">
        <v>44286064</v>
      </c>
      <c r="F31" s="40">
        <v>44286064</v>
      </c>
      <c r="G31" s="40">
        <f>SUM(G32:G34)</f>
        <v>37216008</v>
      </c>
      <c r="H31" s="40">
        <f>SUM(H32:H34)</f>
        <v>3684332</v>
      </c>
      <c r="I31" s="40">
        <v>0</v>
      </c>
      <c r="J31" s="40">
        <v>659107</v>
      </c>
      <c r="K31" s="40">
        <f>SUM(K32:K34)</f>
        <v>659107</v>
      </c>
      <c r="L31" s="40">
        <f>SUM(L32:L34)</f>
        <v>234826</v>
      </c>
      <c r="M31" s="40">
        <f>SUM(M32:M34)</f>
        <v>31411</v>
      </c>
      <c r="N31" s="40">
        <f>SUM(N32:N34)</f>
        <v>0</v>
      </c>
      <c r="O31" s="40">
        <f>SUM(O32:O34)</f>
        <v>0</v>
      </c>
      <c r="P31" s="40">
        <f t="shared" si="1"/>
        <v>44945171</v>
      </c>
      <c r="Q31" s="26">
        <f>SUM(Q32:Q34)</f>
        <v>0</v>
      </c>
      <c r="R31" s="26">
        <f aca="true" t="shared" si="73" ref="R31:AA31">SUM(R32:R34)</f>
        <v>0</v>
      </c>
      <c r="S31" s="26">
        <f t="shared" si="73"/>
        <v>0</v>
      </c>
      <c r="T31" s="26">
        <f t="shared" si="73"/>
        <v>0</v>
      </c>
      <c r="U31" s="26">
        <f t="shared" si="73"/>
        <v>0</v>
      </c>
      <c r="V31" s="26">
        <f t="shared" si="73"/>
        <v>0</v>
      </c>
      <c r="W31" s="26">
        <f t="shared" si="73"/>
        <v>-15000</v>
      </c>
      <c r="X31" s="26">
        <f t="shared" si="73"/>
        <v>0</v>
      </c>
      <c r="Y31" s="26">
        <f t="shared" si="73"/>
        <v>0</v>
      </c>
      <c r="Z31" s="26">
        <f t="shared" si="73"/>
        <v>15000</v>
      </c>
      <c r="AA31" s="26">
        <f t="shared" si="73"/>
        <v>0</v>
      </c>
      <c r="AB31" s="26">
        <f t="shared" si="11"/>
        <v>0</v>
      </c>
      <c r="AC31" s="26">
        <f>SUM(AC32:AC34)</f>
        <v>44286064</v>
      </c>
      <c r="AD31" s="26">
        <f aca="true" t="shared" si="74" ref="AD31:AM31">SUM(AD32:AD34)</f>
        <v>44286064</v>
      </c>
      <c r="AE31" s="26">
        <f t="shared" si="74"/>
        <v>37216008</v>
      </c>
      <c r="AF31" s="26">
        <f t="shared" si="74"/>
        <v>3684332</v>
      </c>
      <c r="AG31" s="26">
        <f t="shared" si="74"/>
        <v>0</v>
      </c>
      <c r="AH31" s="26">
        <f t="shared" si="74"/>
        <v>659107</v>
      </c>
      <c r="AI31" s="26">
        <f t="shared" si="74"/>
        <v>644107</v>
      </c>
      <c r="AJ31" s="26">
        <f t="shared" si="74"/>
        <v>234826</v>
      </c>
      <c r="AK31" s="26">
        <f t="shared" si="74"/>
        <v>31411</v>
      </c>
      <c r="AL31" s="26">
        <f t="shared" si="74"/>
        <v>15000</v>
      </c>
      <c r="AM31" s="26">
        <f t="shared" si="74"/>
        <v>0</v>
      </c>
      <c r="AN31" s="26">
        <f t="shared" si="12"/>
        <v>44945171</v>
      </c>
      <c r="AO31" s="15">
        <f>SUM(AO32:AO34)</f>
        <v>1883532</v>
      </c>
      <c r="AP31" s="15">
        <f aca="true" t="shared" si="75" ref="AP31:AY31">SUM(AP32:AP34)</f>
        <v>1883532</v>
      </c>
      <c r="AQ31" s="15">
        <f t="shared" si="75"/>
        <v>1072124</v>
      </c>
      <c r="AR31" s="15">
        <f t="shared" si="75"/>
        <v>223780</v>
      </c>
      <c r="AS31" s="15">
        <f t="shared" si="75"/>
        <v>0</v>
      </c>
      <c r="AT31" s="15">
        <f t="shared" si="75"/>
        <v>1313383.9100000001</v>
      </c>
      <c r="AU31" s="15">
        <f t="shared" si="75"/>
        <v>7394.91</v>
      </c>
      <c r="AV31" s="15">
        <f t="shared" si="75"/>
        <v>2000</v>
      </c>
      <c r="AW31" s="15">
        <f t="shared" si="75"/>
        <v>0</v>
      </c>
      <c r="AX31" s="15">
        <f t="shared" si="75"/>
        <v>1305989</v>
      </c>
      <c r="AY31" s="15">
        <f t="shared" si="75"/>
        <v>1271300</v>
      </c>
      <c r="AZ31" s="15">
        <f t="shared" si="32"/>
        <v>3196915.91</v>
      </c>
      <c r="BA31" s="26">
        <f aca="true" t="shared" si="76" ref="BA31:BK31">SUM(BA32:BA34)</f>
        <v>46169596</v>
      </c>
      <c r="BB31" s="26">
        <f t="shared" si="76"/>
        <v>46169596</v>
      </c>
      <c r="BC31" s="26">
        <f t="shared" si="76"/>
        <v>38288132</v>
      </c>
      <c r="BD31" s="26">
        <f t="shared" si="76"/>
        <v>3908112</v>
      </c>
      <c r="BE31" s="26">
        <f t="shared" si="76"/>
        <v>0</v>
      </c>
      <c r="BF31" s="26">
        <f t="shared" si="76"/>
        <v>1972490.9100000001</v>
      </c>
      <c r="BG31" s="26">
        <f t="shared" si="76"/>
        <v>651501.91</v>
      </c>
      <c r="BH31" s="26">
        <f t="shared" si="76"/>
        <v>236826</v>
      </c>
      <c r="BI31" s="26">
        <f t="shared" si="76"/>
        <v>31411</v>
      </c>
      <c r="BJ31" s="26">
        <f t="shared" si="76"/>
        <v>1320989</v>
      </c>
      <c r="BK31" s="26">
        <f t="shared" si="76"/>
        <v>1271300</v>
      </c>
      <c r="BL31" s="26">
        <f t="shared" si="14"/>
        <v>48142086.91</v>
      </c>
      <c r="BM31" s="19">
        <f>SUM(BM32:BM34)</f>
        <v>1683955</v>
      </c>
      <c r="BN31" s="19">
        <f aca="true" t="shared" si="77" ref="BN31:BW31">SUM(BN32:BN34)</f>
        <v>1683955</v>
      </c>
      <c r="BO31" s="19">
        <f t="shared" si="77"/>
        <v>0</v>
      </c>
      <c r="BP31" s="19">
        <f t="shared" si="77"/>
        <v>19126</v>
      </c>
      <c r="BQ31" s="19">
        <f t="shared" si="77"/>
        <v>0</v>
      </c>
      <c r="BR31" s="19">
        <f t="shared" si="77"/>
        <v>6311837.1899999995</v>
      </c>
      <c r="BS31" s="19">
        <f t="shared" si="77"/>
        <v>248981.19</v>
      </c>
      <c r="BT31" s="19">
        <f t="shared" si="77"/>
        <v>0</v>
      </c>
      <c r="BU31" s="19">
        <f t="shared" si="77"/>
        <v>0</v>
      </c>
      <c r="BV31" s="19">
        <f t="shared" si="77"/>
        <v>6062856</v>
      </c>
      <c r="BW31" s="19">
        <f t="shared" si="77"/>
        <v>5951856</v>
      </c>
      <c r="BX31" s="19">
        <f t="shared" si="34"/>
        <v>7995792.1899999995</v>
      </c>
      <c r="BY31" s="26">
        <f aca="true" t="shared" si="78" ref="BY31:CI31">SUM(BY32:BY34)</f>
        <v>47853551</v>
      </c>
      <c r="BZ31" s="26">
        <f t="shared" si="78"/>
        <v>47853551</v>
      </c>
      <c r="CA31" s="26">
        <f t="shared" si="78"/>
        <v>0</v>
      </c>
      <c r="CB31" s="26">
        <f t="shared" si="78"/>
        <v>19126</v>
      </c>
      <c r="CC31" s="26">
        <f t="shared" si="78"/>
        <v>0</v>
      </c>
      <c r="CD31" s="26">
        <f t="shared" si="78"/>
        <v>8284328.1</v>
      </c>
      <c r="CE31" s="26">
        <f t="shared" si="78"/>
        <v>900483.1</v>
      </c>
      <c r="CF31" s="26">
        <f t="shared" si="78"/>
        <v>0</v>
      </c>
      <c r="CG31" s="26">
        <f t="shared" si="78"/>
        <v>0</v>
      </c>
      <c r="CH31" s="26">
        <f t="shared" si="78"/>
        <v>7383845</v>
      </c>
      <c r="CI31" s="26">
        <f t="shared" si="78"/>
        <v>7223156</v>
      </c>
      <c r="CJ31" s="26">
        <f t="shared" si="16"/>
        <v>56137879.1</v>
      </c>
      <c r="CK31" s="26">
        <f>SUM(CK32:CK35)</f>
        <v>615490</v>
      </c>
      <c r="CL31" s="26">
        <f aca="true" t="shared" si="79" ref="CL31:CU31">SUM(CL32:CL35)</f>
        <v>615490</v>
      </c>
      <c r="CM31" s="26">
        <f t="shared" si="79"/>
        <v>0</v>
      </c>
      <c r="CN31" s="26">
        <f t="shared" si="79"/>
        <v>0</v>
      </c>
      <c r="CO31" s="26">
        <f t="shared" si="79"/>
        <v>0</v>
      </c>
      <c r="CP31" s="26">
        <f t="shared" si="79"/>
        <v>930365.38</v>
      </c>
      <c r="CQ31" s="26">
        <f t="shared" si="79"/>
        <v>408059.08</v>
      </c>
      <c r="CR31" s="26">
        <f t="shared" si="79"/>
        <v>0</v>
      </c>
      <c r="CS31" s="26">
        <f t="shared" si="79"/>
        <v>0</v>
      </c>
      <c r="CT31" s="26">
        <f t="shared" si="79"/>
        <v>522306</v>
      </c>
      <c r="CU31" s="26">
        <f t="shared" si="79"/>
        <v>493406</v>
      </c>
      <c r="CV31" s="26">
        <f>CP31+CK31</f>
        <v>1545855.38</v>
      </c>
      <c r="CW31" s="26">
        <f>SUM(CW32:CW35)</f>
        <v>48469041</v>
      </c>
      <c r="CX31" s="26">
        <f>SUM(CX32:CX35)</f>
        <v>48469041</v>
      </c>
      <c r="CY31" s="26">
        <f aca="true" t="shared" si="80" ref="CY31:DG31">SUM(CY32:CY34)</f>
        <v>38288132</v>
      </c>
      <c r="CZ31" s="26">
        <f t="shared" si="80"/>
        <v>3927238</v>
      </c>
      <c r="DA31" s="26">
        <f t="shared" si="80"/>
        <v>0</v>
      </c>
      <c r="DB31" s="26">
        <f>SUM(DB32:DB35)</f>
        <v>9214693.48</v>
      </c>
      <c r="DC31" s="26">
        <f t="shared" si="80"/>
        <v>1308542.18</v>
      </c>
      <c r="DD31" s="26">
        <f t="shared" si="80"/>
        <v>0</v>
      </c>
      <c r="DE31" s="26">
        <f t="shared" si="80"/>
        <v>0</v>
      </c>
      <c r="DF31" s="26">
        <f t="shared" si="80"/>
        <v>7906151</v>
      </c>
      <c r="DG31" s="26">
        <f t="shared" si="80"/>
        <v>7716562</v>
      </c>
      <c r="DH31" s="26">
        <f>DB31+CW31</f>
        <v>57683734.480000004</v>
      </c>
    </row>
    <row r="32" spans="1:112" s="12" customFormat="1" ht="12.75">
      <c r="A32" s="17"/>
      <c r="B32" s="73" t="s">
        <v>93</v>
      </c>
      <c r="C32" s="74" t="s">
        <v>94</v>
      </c>
      <c r="D32" s="75" t="s">
        <v>95</v>
      </c>
      <c r="E32" s="72">
        <v>14829502</v>
      </c>
      <c r="F32" s="44">
        <v>14829502</v>
      </c>
      <c r="G32" s="44">
        <v>12372939</v>
      </c>
      <c r="H32" s="44">
        <v>1339554</v>
      </c>
      <c r="I32" s="44">
        <v>0</v>
      </c>
      <c r="J32" s="72">
        <v>120007</v>
      </c>
      <c r="K32" s="44">
        <v>120007</v>
      </c>
      <c r="L32" s="44">
        <v>15226</v>
      </c>
      <c r="M32" s="44">
        <v>0</v>
      </c>
      <c r="N32" s="44">
        <v>0</v>
      </c>
      <c r="O32" s="44">
        <v>0</v>
      </c>
      <c r="P32" s="71">
        <f t="shared" si="1"/>
        <v>14949509</v>
      </c>
      <c r="Q32" s="28"/>
      <c r="R32" s="28"/>
      <c r="S32" s="28"/>
      <c r="T32" s="28"/>
      <c r="U32" s="28"/>
      <c r="V32" s="28"/>
      <c r="W32" s="28">
        <v>-15000</v>
      </c>
      <c r="X32" s="28"/>
      <c r="Y32" s="28"/>
      <c r="Z32" s="28">
        <v>15000</v>
      </c>
      <c r="AA32" s="28"/>
      <c r="AB32" s="26">
        <f t="shared" si="11"/>
        <v>0</v>
      </c>
      <c r="AC32" s="29">
        <f aca="true" t="shared" si="81" ref="AC32:AE34">E32+Q32</f>
        <v>14829502</v>
      </c>
      <c r="AD32" s="28">
        <f t="shared" si="81"/>
        <v>14829502</v>
      </c>
      <c r="AE32" s="28">
        <f t="shared" si="81"/>
        <v>12372939</v>
      </c>
      <c r="AF32" s="28">
        <f aca="true" t="shared" si="82" ref="AF32:AG34">T32+H32</f>
        <v>1339554</v>
      </c>
      <c r="AG32" s="28">
        <f t="shared" si="82"/>
        <v>0</v>
      </c>
      <c r="AH32" s="29">
        <f>J32+V32</f>
        <v>120007</v>
      </c>
      <c r="AI32" s="28">
        <f aca="true" t="shared" si="83" ref="AI32:AM34">W32+K32</f>
        <v>105007</v>
      </c>
      <c r="AJ32" s="28">
        <f t="shared" si="83"/>
        <v>15226</v>
      </c>
      <c r="AK32" s="28">
        <f t="shared" si="83"/>
        <v>0</v>
      </c>
      <c r="AL32" s="28">
        <f t="shared" si="83"/>
        <v>15000</v>
      </c>
      <c r="AM32" s="28">
        <f t="shared" si="83"/>
        <v>0</v>
      </c>
      <c r="AN32" s="27">
        <f t="shared" si="12"/>
        <v>14949509</v>
      </c>
      <c r="AO32" s="57">
        <v>-847198</v>
      </c>
      <c r="AP32" s="58">
        <v>-847198</v>
      </c>
      <c r="AQ32" s="58">
        <v>-1072386</v>
      </c>
      <c r="AR32" s="58">
        <v>48688</v>
      </c>
      <c r="AS32" s="58"/>
      <c r="AT32" s="57">
        <v>65777.31</v>
      </c>
      <c r="AU32" s="58">
        <v>30777.31</v>
      </c>
      <c r="AV32" s="58">
        <v>2000</v>
      </c>
      <c r="AW32" s="58"/>
      <c r="AX32" s="58">
        <v>35000</v>
      </c>
      <c r="AY32" s="58">
        <v>50000</v>
      </c>
      <c r="AZ32" s="32">
        <f>AO32+AT32</f>
        <v>-781420.69</v>
      </c>
      <c r="BA32" s="29">
        <f aca="true" t="shared" si="84" ref="BA32:BG34">AO32+AC32</f>
        <v>13982304</v>
      </c>
      <c r="BB32" s="28">
        <f t="shared" si="84"/>
        <v>13982304</v>
      </c>
      <c r="BC32" s="28">
        <f t="shared" si="84"/>
        <v>11300553</v>
      </c>
      <c r="BD32" s="28">
        <f t="shared" si="84"/>
        <v>1388242</v>
      </c>
      <c r="BE32" s="28">
        <f t="shared" si="84"/>
        <v>0</v>
      </c>
      <c r="BF32" s="29">
        <f t="shared" si="84"/>
        <v>185784.31</v>
      </c>
      <c r="BG32" s="28">
        <f t="shared" si="84"/>
        <v>135784.31</v>
      </c>
      <c r="BH32" s="28">
        <f>AV32+AJ32</f>
        <v>17226</v>
      </c>
      <c r="BI32" s="28">
        <f aca="true" t="shared" si="85" ref="BI32:BK34">AW32+AK32</f>
        <v>0</v>
      </c>
      <c r="BJ32" s="28">
        <f t="shared" si="85"/>
        <v>50000</v>
      </c>
      <c r="BK32" s="28">
        <f t="shared" si="85"/>
        <v>50000</v>
      </c>
      <c r="BL32" s="27">
        <f t="shared" si="14"/>
        <v>14168088.31</v>
      </c>
      <c r="BM32" s="177"/>
      <c r="BN32" s="177"/>
      <c r="BO32" s="177"/>
      <c r="BP32" s="177"/>
      <c r="BQ32" s="177"/>
      <c r="BR32" s="171">
        <v>44700</v>
      </c>
      <c r="BS32" s="171">
        <v>-14300</v>
      </c>
      <c r="BT32" s="171"/>
      <c r="BU32" s="171"/>
      <c r="BV32" s="171">
        <v>59000</v>
      </c>
      <c r="BW32" s="171"/>
      <c r="BX32" s="32">
        <f>BM32+BR32</f>
        <v>44700</v>
      </c>
      <c r="BY32" s="29">
        <f aca="true" t="shared" si="86" ref="BY32:BZ34">BM32+BA32</f>
        <v>13982304</v>
      </c>
      <c r="BZ32" s="28">
        <f t="shared" si="86"/>
        <v>13982304</v>
      </c>
      <c r="CA32" s="28"/>
      <c r="CB32" s="28"/>
      <c r="CC32" s="28">
        <f aca="true" t="shared" si="87" ref="CC32:CE34">BQ32+BE32</f>
        <v>0</v>
      </c>
      <c r="CD32" s="29">
        <f t="shared" si="87"/>
        <v>230484.31</v>
      </c>
      <c r="CE32" s="28">
        <f t="shared" si="87"/>
        <v>121484.31</v>
      </c>
      <c r="CF32" s="28"/>
      <c r="CG32" s="28">
        <f>BU32+BI32</f>
        <v>0</v>
      </c>
      <c r="CH32" s="28">
        <f>BV32+BJ32</f>
        <v>109000</v>
      </c>
      <c r="CI32" s="28">
        <f>BW32+BK32</f>
        <v>50000</v>
      </c>
      <c r="CJ32" s="27">
        <f t="shared" si="16"/>
        <v>14212788.31</v>
      </c>
      <c r="CK32" s="212">
        <v>23330</v>
      </c>
      <c r="CL32" s="212">
        <v>23330</v>
      </c>
      <c r="CM32" s="212"/>
      <c r="CN32" s="212"/>
      <c r="CO32" s="212"/>
      <c r="CP32" s="213">
        <v>201909.86</v>
      </c>
      <c r="CQ32" s="213">
        <v>168867.86</v>
      </c>
      <c r="CR32" s="213"/>
      <c r="CS32" s="213"/>
      <c r="CT32" s="213">
        <v>33042</v>
      </c>
      <c r="CU32" s="213">
        <v>26042</v>
      </c>
      <c r="CV32" s="32">
        <f aca="true" t="shared" si="88" ref="CV32:CV48">CK32+CP32</f>
        <v>225239.86</v>
      </c>
      <c r="CW32" s="28">
        <f aca="true" t="shared" si="89" ref="CW32:CX35">CK32+BY32</f>
        <v>14005634</v>
      </c>
      <c r="CX32" s="28">
        <f t="shared" si="89"/>
        <v>14005634</v>
      </c>
      <c r="CY32" s="28">
        <v>11300553</v>
      </c>
      <c r="CZ32" s="28">
        <v>1388242</v>
      </c>
      <c r="DA32" s="28">
        <f aca="true" t="shared" si="90" ref="DA32:DC35">CO32+CC32</f>
        <v>0</v>
      </c>
      <c r="DB32" s="28">
        <f t="shared" si="90"/>
        <v>432394.17</v>
      </c>
      <c r="DC32" s="28">
        <f t="shared" si="90"/>
        <v>290352.17</v>
      </c>
      <c r="DD32" s="28"/>
      <c r="DE32" s="28">
        <f>CS32+CG32</f>
        <v>0</v>
      </c>
      <c r="DF32" s="28">
        <f>CT32+CH32</f>
        <v>142042</v>
      </c>
      <c r="DG32" s="28">
        <f>CU32+CI32</f>
        <v>76042</v>
      </c>
      <c r="DH32" s="26">
        <f t="shared" si="18"/>
        <v>14438028.17</v>
      </c>
    </row>
    <row r="33" spans="1:112" s="12" customFormat="1" ht="24">
      <c r="A33" s="17"/>
      <c r="B33" s="73" t="s">
        <v>96</v>
      </c>
      <c r="C33" s="74" t="s">
        <v>94</v>
      </c>
      <c r="D33" s="75" t="s">
        <v>97</v>
      </c>
      <c r="E33" s="72">
        <v>20943982</v>
      </c>
      <c r="F33" s="44">
        <v>20943982</v>
      </c>
      <c r="G33" s="44">
        <v>17724535</v>
      </c>
      <c r="H33" s="44">
        <v>1834092</v>
      </c>
      <c r="I33" s="44">
        <v>0</v>
      </c>
      <c r="J33" s="72">
        <v>505000</v>
      </c>
      <c r="K33" s="44">
        <v>505000</v>
      </c>
      <c r="L33" s="44">
        <v>219600</v>
      </c>
      <c r="M33" s="44">
        <v>31411</v>
      </c>
      <c r="N33" s="44">
        <v>0</v>
      </c>
      <c r="O33" s="44">
        <v>0</v>
      </c>
      <c r="P33" s="71">
        <f t="shared" si="1"/>
        <v>21448982</v>
      </c>
      <c r="Q33" s="28"/>
      <c r="R33" s="28"/>
      <c r="S33" s="28"/>
      <c r="T33" s="28"/>
      <c r="U33" s="28"/>
      <c r="V33" s="28"/>
      <c r="W33" s="28"/>
      <c r="X33" s="28"/>
      <c r="Y33" s="28"/>
      <c r="Z33" s="28"/>
      <c r="AA33" s="28"/>
      <c r="AB33" s="26">
        <f t="shared" si="11"/>
        <v>0</v>
      </c>
      <c r="AC33" s="29">
        <f t="shared" si="81"/>
        <v>20943982</v>
      </c>
      <c r="AD33" s="28">
        <f t="shared" si="81"/>
        <v>20943982</v>
      </c>
      <c r="AE33" s="28">
        <f t="shared" si="81"/>
        <v>17724535</v>
      </c>
      <c r="AF33" s="28">
        <f t="shared" si="82"/>
        <v>1834092</v>
      </c>
      <c r="AG33" s="28">
        <f t="shared" si="82"/>
        <v>0</v>
      </c>
      <c r="AH33" s="29">
        <f>J33+V33</f>
        <v>505000</v>
      </c>
      <c r="AI33" s="28">
        <f t="shared" si="83"/>
        <v>505000</v>
      </c>
      <c r="AJ33" s="28">
        <f t="shared" si="83"/>
        <v>219600</v>
      </c>
      <c r="AK33" s="28">
        <f t="shared" si="83"/>
        <v>31411</v>
      </c>
      <c r="AL33" s="28">
        <f t="shared" si="83"/>
        <v>0</v>
      </c>
      <c r="AM33" s="28">
        <f t="shared" si="83"/>
        <v>0</v>
      </c>
      <c r="AN33" s="27">
        <f t="shared" si="12"/>
        <v>21448982</v>
      </c>
      <c r="AO33" s="57">
        <v>926437</v>
      </c>
      <c r="AP33" s="58">
        <v>926437</v>
      </c>
      <c r="AQ33" s="58">
        <v>527706</v>
      </c>
      <c r="AR33" s="58">
        <v>130276</v>
      </c>
      <c r="AS33" s="58"/>
      <c r="AT33" s="57">
        <v>9500</v>
      </c>
      <c r="AU33" s="58">
        <v>-49689</v>
      </c>
      <c r="AV33" s="58"/>
      <c r="AW33" s="58"/>
      <c r="AX33" s="58">
        <v>59189</v>
      </c>
      <c r="AY33" s="58">
        <v>9500</v>
      </c>
      <c r="AZ33" s="32">
        <f t="shared" si="5"/>
        <v>935937</v>
      </c>
      <c r="BA33" s="29">
        <f t="shared" si="84"/>
        <v>21870419</v>
      </c>
      <c r="BB33" s="28">
        <f t="shared" si="84"/>
        <v>21870419</v>
      </c>
      <c r="BC33" s="28">
        <f t="shared" si="84"/>
        <v>18252241</v>
      </c>
      <c r="BD33" s="28">
        <f t="shared" si="84"/>
        <v>1964368</v>
      </c>
      <c r="BE33" s="28">
        <f t="shared" si="84"/>
        <v>0</v>
      </c>
      <c r="BF33" s="29">
        <f t="shared" si="84"/>
        <v>514500</v>
      </c>
      <c r="BG33" s="28">
        <f t="shared" si="84"/>
        <v>455311</v>
      </c>
      <c r="BH33" s="28">
        <f>AV33+AJ33</f>
        <v>219600</v>
      </c>
      <c r="BI33" s="28">
        <f t="shared" si="85"/>
        <v>31411</v>
      </c>
      <c r="BJ33" s="28">
        <f t="shared" si="85"/>
        <v>59189</v>
      </c>
      <c r="BK33" s="28">
        <f t="shared" si="85"/>
        <v>9500</v>
      </c>
      <c r="BL33" s="27">
        <f t="shared" si="14"/>
        <v>22384919</v>
      </c>
      <c r="BM33" s="177">
        <v>225567</v>
      </c>
      <c r="BN33" s="177">
        <v>225567</v>
      </c>
      <c r="BO33" s="177"/>
      <c r="BP33" s="177">
        <v>14930</v>
      </c>
      <c r="BQ33" s="177"/>
      <c r="BR33" s="171">
        <v>5599175.68</v>
      </c>
      <c r="BS33" s="171">
        <v>251219.68</v>
      </c>
      <c r="BT33" s="171"/>
      <c r="BU33" s="171"/>
      <c r="BV33" s="171">
        <v>5347956</v>
      </c>
      <c r="BW33" s="171">
        <v>5303956</v>
      </c>
      <c r="BX33" s="32">
        <f aca="true" t="shared" si="91" ref="BX33:BX95">BM33+BR33</f>
        <v>5824742.68</v>
      </c>
      <c r="BY33" s="29">
        <f t="shared" si="86"/>
        <v>22095986</v>
      </c>
      <c r="BZ33" s="28">
        <f t="shared" si="86"/>
        <v>22095986</v>
      </c>
      <c r="CA33" s="28"/>
      <c r="CB33" s="168">
        <v>14930</v>
      </c>
      <c r="CC33" s="28">
        <f t="shared" si="87"/>
        <v>0</v>
      </c>
      <c r="CD33" s="29">
        <f t="shared" si="87"/>
        <v>6113675.68</v>
      </c>
      <c r="CE33" s="28">
        <f t="shared" si="87"/>
        <v>706530.6799999999</v>
      </c>
      <c r="CF33" s="28"/>
      <c r="CG33" s="28"/>
      <c r="CH33" s="28">
        <f>BV33+BJ33</f>
        <v>5407145</v>
      </c>
      <c r="CI33" s="28">
        <f>BW33+BK33</f>
        <v>5313456</v>
      </c>
      <c r="CJ33" s="27">
        <f t="shared" si="16"/>
        <v>28209661.68</v>
      </c>
      <c r="CK33" s="212">
        <v>81628</v>
      </c>
      <c r="CL33" s="212">
        <v>81628</v>
      </c>
      <c r="CM33" s="212"/>
      <c r="CN33" s="212"/>
      <c r="CO33" s="212"/>
      <c r="CP33" s="213">
        <v>608539.62</v>
      </c>
      <c r="CQ33" s="213">
        <v>211431.32</v>
      </c>
      <c r="CR33" s="213"/>
      <c r="CS33" s="213"/>
      <c r="CT33" s="213">
        <v>397108</v>
      </c>
      <c r="CU33" s="213">
        <v>388208</v>
      </c>
      <c r="CV33" s="32">
        <f t="shared" si="88"/>
        <v>690167.62</v>
      </c>
      <c r="CW33" s="28">
        <f t="shared" si="89"/>
        <v>22177614</v>
      </c>
      <c r="CX33" s="28">
        <f t="shared" si="89"/>
        <v>22177614</v>
      </c>
      <c r="CY33" s="28">
        <v>18252241</v>
      </c>
      <c r="CZ33" s="28">
        <v>1979298</v>
      </c>
      <c r="DA33" s="28">
        <f t="shared" si="90"/>
        <v>0</v>
      </c>
      <c r="DB33" s="28">
        <f t="shared" si="90"/>
        <v>6722215.3</v>
      </c>
      <c r="DC33" s="28">
        <f t="shared" si="90"/>
        <v>917962</v>
      </c>
      <c r="DD33" s="28"/>
      <c r="DE33" s="28"/>
      <c r="DF33" s="28">
        <f aca="true" t="shared" si="92" ref="DF33:DG35">CT33+CH33</f>
        <v>5804253</v>
      </c>
      <c r="DG33" s="28">
        <f t="shared" si="92"/>
        <v>5701664</v>
      </c>
      <c r="DH33" s="26">
        <f t="shared" si="18"/>
        <v>28899829.3</v>
      </c>
    </row>
    <row r="34" spans="1:112" s="12" customFormat="1" ht="12.75">
      <c r="A34" s="17"/>
      <c r="B34" s="73" t="s">
        <v>98</v>
      </c>
      <c r="C34" s="74" t="s">
        <v>99</v>
      </c>
      <c r="D34" s="75" t="s">
        <v>100</v>
      </c>
      <c r="E34" s="72">
        <v>8512580</v>
      </c>
      <c r="F34" s="44">
        <v>8512580</v>
      </c>
      <c r="G34" s="44">
        <v>7118534</v>
      </c>
      <c r="H34" s="44">
        <v>510686</v>
      </c>
      <c r="I34" s="44">
        <v>0</v>
      </c>
      <c r="J34" s="72">
        <v>34100</v>
      </c>
      <c r="K34" s="44">
        <v>34100</v>
      </c>
      <c r="L34" s="44">
        <v>0</v>
      </c>
      <c r="M34" s="44">
        <v>0</v>
      </c>
      <c r="N34" s="44">
        <v>0</v>
      </c>
      <c r="O34" s="44">
        <v>0</v>
      </c>
      <c r="P34" s="71">
        <f t="shared" si="1"/>
        <v>8546680</v>
      </c>
      <c r="Q34" s="28"/>
      <c r="R34" s="28"/>
      <c r="S34" s="28"/>
      <c r="T34" s="28"/>
      <c r="U34" s="28"/>
      <c r="V34" s="28"/>
      <c r="W34" s="28"/>
      <c r="X34" s="28"/>
      <c r="Y34" s="28"/>
      <c r="Z34" s="28"/>
      <c r="AA34" s="28"/>
      <c r="AB34" s="26">
        <f t="shared" si="11"/>
        <v>0</v>
      </c>
      <c r="AC34" s="29">
        <f t="shared" si="81"/>
        <v>8512580</v>
      </c>
      <c r="AD34" s="28">
        <f t="shared" si="81"/>
        <v>8512580</v>
      </c>
      <c r="AE34" s="28">
        <f t="shared" si="81"/>
        <v>7118534</v>
      </c>
      <c r="AF34" s="28">
        <f t="shared" si="82"/>
        <v>510686</v>
      </c>
      <c r="AG34" s="28">
        <f t="shared" si="82"/>
        <v>0</v>
      </c>
      <c r="AH34" s="29">
        <f>J34+V34</f>
        <v>34100</v>
      </c>
      <c r="AI34" s="28">
        <f t="shared" si="83"/>
        <v>34100</v>
      </c>
      <c r="AJ34" s="28">
        <f t="shared" si="83"/>
        <v>0</v>
      </c>
      <c r="AK34" s="28">
        <f t="shared" si="83"/>
        <v>0</v>
      </c>
      <c r="AL34" s="28">
        <f t="shared" si="83"/>
        <v>0</v>
      </c>
      <c r="AM34" s="28">
        <f t="shared" si="83"/>
        <v>0</v>
      </c>
      <c r="AN34" s="27">
        <f t="shared" si="12"/>
        <v>8546680</v>
      </c>
      <c r="AO34" s="57">
        <v>1804293</v>
      </c>
      <c r="AP34" s="58">
        <v>1804293</v>
      </c>
      <c r="AQ34" s="58">
        <v>1616804</v>
      </c>
      <c r="AR34" s="58">
        <v>44816</v>
      </c>
      <c r="AS34" s="58"/>
      <c r="AT34" s="57">
        <v>1238106.6</v>
      </c>
      <c r="AU34" s="58">
        <v>26306.6</v>
      </c>
      <c r="AV34" s="58"/>
      <c r="AW34" s="58"/>
      <c r="AX34" s="58">
        <v>1211800</v>
      </c>
      <c r="AY34" s="58">
        <v>1211800</v>
      </c>
      <c r="AZ34" s="32">
        <f t="shared" si="5"/>
        <v>3042399.6</v>
      </c>
      <c r="BA34" s="29">
        <f t="shared" si="84"/>
        <v>10316873</v>
      </c>
      <c r="BB34" s="28">
        <f t="shared" si="84"/>
        <v>10316873</v>
      </c>
      <c r="BC34" s="28">
        <f t="shared" si="84"/>
        <v>8735338</v>
      </c>
      <c r="BD34" s="28">
        <f t="shared" si="84"/>
        <v>555502</v>
      </c>
      <c r="BE34" s="28">
        <f t="shared" si="84"/>
        <v>0</v>
      </c>
      <c r="BF34" s="29">
        <f t="shared" si="84"/>
        <v>1272206.6</v>
      </c>
      <c r="BG34" s="28">
        <f t="shared" si="84"/>
        <v>60406.6</v>
      </c>
      <c r="BH34" s="28">
        <f>AV34+AJ34</f>
        <v>0</v>
      </c>
      <c r="BI34" s="28">
        <f t="shared" si="85"/>
        <v>0</v>
      </c>
      <c r="BJ34" s="28">
        <f t="shared" si="85"/>
        <v>1211800</v>
      </c>
      <c r="BK34" s="28">
        <f t="shared" si="85"/>
        <v>1211800</v>
      </c>
      <c r="BL34" s="27">
        <f t="shared" si="14"/>
        <v>11589079.6</v>
      </c>
      <c r="BM34" s="177">
        <v>1458388</v>
      </c>
      <c r="BN34" s="177">
        <v>1458388</v>
      </c>
      <c r="BO34" s="177"/>
      <c r="BP34" s="177">
        <v>4196</v>
      </c>
      <c r="BQ34" s="177"/>
      <c r="BR34" s="171">
        <v>667961.51</v>
      </c>
      <c r="BS34" s="171">
        <v>12061.51</v>
      </c>
      <c r="BT34" s="171"/>
      <c r="BU34" s="171"/>
      <c r="BV34" s="171">
        <v>655900</v>
      </c>
      <c r="BW34" s="171">
        <v>647900</v>
      </c>
      <c r="BX34" s="32">
        <f t="shared" si="91"/>
        <v>2126349.51</v>
      </c>
      <c r="BY34" s="29">
        <f t="shared" si="86"/>
        <v>11775261</v>
      </c>
      <c r="BZ34" s="28">
        <f t="shared" si="86"/>
        <v>11775261</v>
      </c>
      <c r="CA34" s="28"/>
      <c r="CB34" s="168">
        <v>4196</v>
      </c>
      <c r="CC34" s="28">
        <f t="shared" si="87"/>
        <v>0</v>
      </c>
      <c r="CD34" s="29">
        <f t="shared" si="87"/>
        <v>1940168.11</v>
      </c>
      <c r="CE34" s="28">
        <f t="shared" si="87"/>
        <v>72468.11</v>
      </c>
      <c r="CF34" s="28">
        <f>BT34+BH34</f>
        <v>0</v>
      </c>
      <c r="CG34" s="28">
        <f>BU34+BI34</f>
        <v>0</v>
      </c>
      <c r="CH34" s="28">
        <f>BV34+BJ34</f>
        <v>1867700</v>
      </c>
      <c r="CI34" s="28">
        <f>BW34+BK34</f>
        <v>1859700</v>
      </c>
      <c r="CJ34" s="27">
        <f t="shared" si="16"/>
        <v>13715429.11</v>
      </c>
      <c r="CK34" s="212">
        <v>83850</v>
      </c>
      <c r="CL34" s="212">
        <v>83850</v>
      </c>
      <c r="CM34" s="212"/>
      <c r="CN34" s="212"/>
      <c r="CO34" s="212"/>
      <c r="CP34" s="213">
        <v>119915.9</v>
      </c>
      <c r="CQ34" s="213">
        <v>27759.9</v>
      </c>
      <c r="CR34" s="213"/>
      <c r="CS34" s="213"/>
      <c r="CT34" s="213">
        <v>92156</v>
      </c>
      <c r="CU34" s="213">
        <v>79156</v>
      </c>
      <c r="CV34" s="32">
        <f t="shared" si="88"/>
        <v>203765.9</v>
      </c>
      <c r="CW34" s="28">
        <f t="shared" si="89"/>
        <v>11859111</v>
      </c>
      <c r="CX34" s="28">
        <f t="shared" si="89"/>
        <v>11859111</v>
      </c>
      <c r="CY34" s="28">
        <v>8735338</v>
      </c>
      <c r="CZ34" s="28">
        <v>559698</v>
      </c>
      <c r="DA34" s="28">
        <f t="shared" si="90"/>
        <v>0</v>
      </c>
      <c r="DB34" s="28">
        <f t="shared" si="90"/>
        <v>2060084.01</v>
      </c>
      <c r="DC34" s="28">
        <f t="shared" si="90"/>
        <v>100228.01000000001</v>
      </c>
      <c r="DD34" s="28">
        <f>CR34+CF34</f>
        <v>0</v>
      </c>
      <c r="DE34" s="28">
        <f>CS34+CG34</f>
        <v>0</v>
      </c>
      <c r="DF34" s="28">
        <f t="shared" si="92"/>
        <v>1959856</v>
      </c>
      <c r="DG34" s="28">
        <f t="shared" si="92"/>
        <v>1938856</v>
      </c>
      <c r="DH34" s="26">
        <f t="shared" si="18"/>
        <v>13919195.01</v>
      </c>
    </row>
    <row r="35" spans="1:112" s="12" customFormat="1" ht="29.25" customHeight="1">
      <c r="A35" s="17"/>
      <c r="B35" s="73">
        <v>2214</v>
      </c>
      <c r="C35" s="74"/>
      <c r="D35" s="75" t="s">
        <v>393</v>
      </c>
      <c r="E35" s="72"/>
      <c r="F35" s="44"/>
      <c r="G35" s="44"/>
      <c r="H35" s="44"/>
      <c r="I35" s="44"/>
      <c r="J35" s="72"/>
      <c r="K35" s="44"/>
      <c r="L35" s="44"/>
      <c r="M35" s="44"/>
      <c r="N35" s="44"/>
      <c r="O35" s="44"/>
      <c r="P35" s="71"/>
      <c r="Q35" s="28"/>
      <c r="R35" s="28"/>
      <c r="S35" s="28"/>
      <c r="T35" s="28"/>
      <c r="U35" s="28"/>
      <c r="V35" s="28"/>
      <c r="W35" s="28"/>
      <c r="X35" s="28"/>
      <c r="Y35" s="28"/>
      <c r="Z35" s="28"/>
      <c r="AA35" s="28"/>
      <c r="AB35" s="26"/>
      <c r="AC35" s="29"/>
      <c r="AD35" s="28"/>
      <c r="AE35" s="28"/>
      <c r="AF35" s="28"/>
      <c r="AG35" s="28"/>
      <c r="AH35" s="29"/>
      <c r="AI35" s="28"/>
      <c r="AJ35" s="28"/>
      <c r="AK35" s="28"/>
      <c r="AL35" s="28"/>
      <c r="AM35" s="28"/>
      <c r="AN35" s="27"/>
      <c r="AO35" s="57"/>
      <c r="AP35" s="58"/>
      <c r="AQ35" s="58"/>
      <c r="AR35" s="58"/>
      <c r="AS35" s="58"/>
      <c r="AT35" s="57"/>
      <c r="AU35" s="58"/>
      <c r="AV35" s="58"/>
      <c r="AW35" s="58"/>
      <c r="AX35" s="58"/>
      <c r="AY35" s="58"/>
      <c r="AZ35" s="32"/>
      <c r="BA35" s="29"/>
      <c r="BB35" s="28"/>
      <c r="BC35" s="28"/>
      <c r="BD35" s="28"/>
      <c r="BE35" s="28"/>
      <c r="BF35" s="29"/>
      <c r="BG35" s="28"/>
      <c r="BH35" s="28"/>
      <c r="BI35" s="28"/>
      <c r="BJ35" s="28"/>
      <c r="BK35" s="28"/>
      <c r="BL35" s="27"/>
      <c r="BM35" s="177"/>
      <c r="BN35" s="177"/>
      <c r="BO35" s="177"/>
      <c r="BP35" s="177"/>
      <c r="BQ35" s="177"/>
      <c r="BR35" s="171"/>
      <c r="BS35" s="171"/>
      <c r="BT35" s="171"/>
      <c r="BU35" s="171"/>
      <c r="BV35" s="171"/>
      <c r="BW35" s="171"/>
      <c r="BX35" s="32"/>
      <c r="BY35" s="29"/>
      <c r="BZ35" s="28"/>
      <c r="CA35" s="28"/>
      <c r="CB35" s="168"/>
      <c r="CC35" s="28"/>
      <c r="CD35" s="29"/>
      <c r="CE35" s="28"/>
      <c r="CF35" s="28"/>
      <c r="CG35" s="28"/>
      <c r="CH35" s="28"/>
      <c r="CI35" s="28"/>
      <c r="CJ35" s="27"/>
      <c r="CK35" s="212">
        <v>426682</v>
      </c>
      <c r="CL35" s="212">
        <v>426682</v>
      </c>
      <c r="CM35" s="212"/>
      <c r="CN35" s="212"/>
      <c r="CO35" s="212"/>
      <c r="CP35" s="213"/>
      <c r="CQ35" s="213"/>
      <c r="CR35" s="213"/>
      <c r="CS35" s="213"/>
      <c r="CT35" s="213"/>
      <c r="CU35" s="213"/>
      <c r="CV35" s="32">
        <f t="shared" si="88"/>
        <v>426682</v>
      </c>
      <c r="CW35" s="28">
        <f t="shared" si="89"/>
        <v>426682</v>
      </c>
      <c r="CX35" s="28">
        <f t="shared" si="89"/>
        <v>426682</v>
      </c>
      <c r="CY35" s="28"/>
      <c r="CZ35" s="28"/>
      <c r="DA35" s="28"/>
      <c r="DB35" s="28">
        <f t="shared" si="90"/>
        <v>0</v>
      </c>
      <c r="DC35" s="28"/>
      <c r="DD35" s="28"/>
      <c r="DE35" s="28"/>
      <c r="DF35" s="28">
        <f t="shared" si="92"/>
        <v>0</v>
      </c>
      <c r="DG35" s="28">
        <f t="shared" si="92"/>
        <v>0</v>
      </c>
      <c r="DH35" s="26">
        <f t="shared" si="18"/>
        <v>426682</v>
      </c>
    </row>
    <row r="36" spans="1:112" s="12" customFormat="1" ht="18.75" customHeight="1">
      <c r="A36" s="23"/>
      <c r="B36" s="24" t="s">
        <v>101</v>
      </c>
      <c r="C36" s="25"/>
      <c r="D36" s="267" t="s">
        <v>102</v>
      </c>
      <c r="E36" s="40">
        <v>114678889</v>
      </c>
      <c r="F36" s="40">
        <v>114678889</v>
      </c>
      <c r="G36" s="40">
        <v>3631476</v>
      </c>
      <c r="H36" s="40">
        <v>77422</v>
      </c>
      <c r="I36" s="40">
        <v>0</v>
      </c>
      <c r="J36" s="40">
        <f>SUM(J37:J70)</f>
        <v>114800</v>
      </c>
      <c r="K36" s="40">
        <f>SUM(K37:K70)</f>
        <v>114800</v>
      </c>
      <c r="L36" s="40">
        <f>SUM(L37:L70)</f>
        <v>12000</v>
      </c>
      <c r="M36" s="40">
        <f>SUM(M37:M70)</f>
        <v>0</v>
      </c>
      <c r="N36" s="40">
        <v>0</v>
      </c>
      <c r="O36" s="40">
        <v>0</v>
      </c>
      <c r="P36" s="40">
        <f t="shared" si="1"/>
        <v>114793689</v>
      </c>
      <c r="Q36" s="26">
        <f>SUM(Q37:Q70)</f>
        <v>0</v>
      </c>
      <c r="R36" s="26">
        <f aca="true" t="shared" si="93" ref="R36:AA36">SUM(R37:R70)</f>
        <v>0</v>
      </c>
      <c r="S36" s="26">
        <f t="shared" si="93"/>
        <v>0</v>
      </c>
      <c r="T36" s="26">
        <f t="shared" si="93"/>
        <v>0</v>
      </c>
      <c r="U36" s="26">
        <f t="shared" si="93"/>
        <v>0</v>
      </c>
      <c r="V36" s="26">
        <f t="shared" si="93"/>
        <v>0</v>
      </c>
      <c r="W36" s="26">
        <f t="shared" si="93"/>
        <v>0</v>
      </c>
      <c r="X36" s="26">
        <f t="shared" si="93"/>
        <v>0</v>
      </c>
      <c r="Y36" s="26">
        <f t="shared" si="93"/>
        <v>46000</v>
      </c>
      <c r="Z36" s="26">
        <f t="shared" si="93"/>
        <v>0</v>
      </c>
      <c r="AA36" s="26">
        <f t="shared" si="93"/>
        <v>0</v>
      </c>
      <c r="AB36" s="26">
        <f t="shared" si="11"/>
        <v>0</v>
      </c>
      <c r="AC36" s="26">
        <f>SUM(AC37:AC70)</f>
        <v>114678889</v>
      </c>
      <c r="AD36" s="26">
        <f aca="true" t="shared" si="94" ref="AD36:AM36">SUM(AD37:AD70)</f>
        <v>114678889</v>
      </c>
      <c r="AE36" s="26">
        <f t="shared" si="94"/>
        <v>3631476</v>
      </c>
      <c r="AF36" s="26">
        <f t="shared" si="94"/>
        <v>77422</v>
      </c>
      <c r="AG36" s="26">
        <f t="shared" si="94"/>
        <v>0</v>
      </c>
      <c r="AH36" s="26">
        <f t="shared" si="94"/>
        <v>114800</v>
      </c>
      <c r="AI36" s="26">
        <f t="shared" si="94"/>
        <v>114800</v>
      </c>
      <c r="AJ36" s="26">
        <f t="shared" si="94"/>
        <v>12000</v>
      </c>
      <c r="AK36" s="26">
        <f t="shared" si="94"/>
        <v>46000</v>
      </c>
      <c r="AL36" s="26">
        <f t="shared" si="94"/>
        <v>0</v>
      </c>
      <c r="AM36" s="26">
        <f t="shared" si="94"/>
        <v>0</v>
      </c>
      <c r="AN36" s="26">
        <f t="shared" si="12"/>
        <v>114793689</v>
      </c>
      <c r="AO36" s="26">
        <f>SUM(AO37:AO70)</f>
        <v>369999.99999999994</v>
      </c>
      <c r="AP36" s="26">
        <f aca="true" t="shared" si="95" ref="AP36:AY36">SUM(AP37:AP70)</f>
        <v>369999.99999999994</v>
      </c>
      <c r="AQ36" s="26">
        <f t="shared" si="95"/>
        <v>0</v>
      </c>
      <c r="AR36" s="26">
        <f t="shared" si="95"/>
        <v>0</v>
      </c>
      <c r="AS36" s="26">
        <f t="shared" si="95"/>
        <v>0</v>
      </c>
      <c r="AT36" s="26">
        <f t="shared" si="95"/>
        <v>330000</v>
      </c>
      <c r="AU36" s="26">
        <f t="shared" si="95"/>
        <v>0</v>
      </c>
      <c r="AV36" s="26">
        <f t="shared" si="95"/>
        <v>0</v>
      </c>
      <c r="AW36" s="26">
        <f t="shared" si="95"/>
        <v>-4700</v>
      </c>
      <c r="AX36" s="26">
        <f t="shared" si="95"/>
        <v>330000</v>
      </c>
      <c r="AY36" s="26">
        <f t="shared" si="95"/>
        <v>330000</v>
      </c>
      <c r="AZ36" s="26">
        <f t="shared" si="5"/>
        <v>700000</v>
      </c>
      <c r="BA36" s="26">
        <f aca="true" t="shared" si="96" ref="BA36:BK36">SUM(BA37:BA70)</f>
        <v>115048889.00000001</v>
      </c>
      <c r="BB36" s="26">
        <f t="shared" si="96"/>
        <v>115048889.00000001</v>
      </c>
      <c r="BC36" s="26">
        <f t="shared" si="96"/>
        <v>3631476</v>
      </c>
      <c r="BD36" s="26">
        <f t="shared" si="96"/>
        <v>77422</v>
      </c>
      <c r="BE36" s="26">
        <f t="shared" si="96"/>
        <v>0</v>
      </c>
      <c r="BF36" s="26">
        <f t="shared" si="96"/>
        <v>444800</v>
      </c>
      <c r="BG36" s="26">
        <f t="shared" si="96"/>
        <v>114800</v>
      </c>
      <c r="BH36" s="26">
        <f t="shared" si="96"/>
        <v>12000</v>
      </c>
      <c r="BI36" s="26">
        <f t="shared" si="96"/>
        <v>41300</v>
      </c>
      <c r="BJ36" s="26">
        <f t="shared" si="96"/>
        <v>330000</v>
      </c>
      <c r="BK36" s="26">
        <f t="shared" si="96"/>
        <v>330000</v>
      </c>
      <c r="BL36" s="26">
        <f t="shared" si="14"/>
        <v>115493689.00000001</v>
      </c>
      <c r="BM36" s="26">
        <f>SUM(BM37:BM70)</f>
        <v>-2042685.0000000005</v>
      </c>
      <c r="BN36" s="26">
        <f>SUM(BN37:BN70)</f>
        <v>-2042685.0000000005</v>
      </c>
      <c r="BO36" s="26">
        <f aca="true" t="shared" si="97" ref="BO36:BW36">SUM(BO37:BO70)</f>
        <v>0</v>
      </c>
      <c r="BP36" s="26">
        <f t="shared" si="97"/>
        <v>0</v>
      </c>
      <c r="BQ36" s="26">
        <f t="shared" si="97"/>
        <v>0</v>
      </c>
      <c r="BR36" s="26">
        <f t="shared" si="97"/>
        <v>112097</v>
      </c>
      <c r="BS36" s="26">
        <f t="shared" si="97"/>
        <v>-2000</v>
      </c>
      <c r="BT36" s="26">
        <f t="shared" si="97"/>
        <v>-2000</v>
      </c>
      <c r="BU36" s="26">
        <f t="shared" si="97"/>
        <v>0</v>
      </c>
      <c r="BV36" s="26">
        <f t="shared" si="97"/>
        <v>112097</v>
      </c>
      <c r="BW36" s="26">
        <f t="shared" si="97"/>
        <v>112097</v>
      </c>
      <c r="BX36" s="26">
        <f t="shared" si="91"/>
        <v>-1930588.0000000005</v>
      </c>
      <c r="BY36" s="26">
        <f>SUM(BY37:BY70)</f>
        <v>113006204.00000001</v>
      </c>
      <c r="BZ36" s="26">
        <f aca="true" t="shared" si="98" ref="BZ36:CI36">SUM(BZ37:BZ70)</f>
        <v>113006204.00000001</v>
      </c>
      <c r="CA36" s="169">
        <f t="shared" si="98"/>
        <v>2976619</v>
      </c>
      <c r="CB36" s="26">
        <f t="shared" si="98"/>
        <v>77422</v>
      </c>
      <c r="CC36" s="26">
        <f t="shared" si="98"/>
        <v>0</v>
      </c>
      <c r="CD36" s="26">
        <f t="shared" si="98"/>
        <v>556897</v>
      </c>
      <c r="CE36" s="26">
        <f t="shared" si="98"/>
        <v>112800</v>
      </c>
      <c r="CF36" s="26">
        <f t="shared" si="98"/>
        <v>10000</v>
      </c>
      <c r="CG36" s="26">
        <f t="shared" si="98"/>
        <v>41300</v>
      </c>
      <c r="CH36" s="26">
        <f t="shared" si="98"/>
        <v>442097</v>
      </c>
      <c r="CI36" s="26">
        <f t="shared" si="98"/>
        <v>442097</v>
      </c>
      <c r="CJ36" s="26">
        <f t="shared" si="16"/>
        <v>113563101.00000001</v>
      </c>
      <c r="CK36" s="26">
        <f>SUM(CK37:CK70)</f>
        <v>-519523.9999999999</v>
      </c>
      <c r="CL36" s="26">
        <f>SUM(CL37:CL70)</f>
        <v>-519523.9999999999</v>
      </c>
      <c r="CM36" s="26">
        <f aca="true" t="shared" si="99" ref="CM36:CU36">SUM(CM37:CM70)</f>
        <v>0</v>
      </c>
      <c r="CN36" s="26">
        <f t="shared" si="99"/>
        <v>0</v>
      </c>
      <c r="CO36" s="26">
        <f t="shared" si="99"/>
        <v>0</v>
      </c>
      <c r="CP36" s="26">
        <f t="shared" si="99"/>
        <v>0</v>
      </c>
      <c r="CQ36" s="26">
        <f t="shared" si="99"/>
        <v>0</v>
      </c>
      <c r="CR36" s="26">
        <f t="shared" si="99"/>
        <v>0</v>
      </c>
      <c r="CS36" s="26">
        <f t="shared" si="99"/>
        <v>0</v>
      </c>
      <c r="CT36" s="26">
        <f t="shared" si="99"/>
        <v>0</v>
      </c>
      <c r="CU36" s="26">
        <f t="shared" si="99"/>
        <v>0</v>
      </c>
      <c r="CV36" s="26">
        <f t="shared" si="88"/>
        <v>-519523.9999999999</v>
      </c>
      <c r="CW36" s="26">
        <f>SUM(CW37:CW70)</f>
        <v>112486679.99999999</v>
      </c>
      <c r="CX36" s="26">
        <f aca="true" t="shared" si="100" ref="CX36:DG36">SUM(CX37:CX70)</f>
        <v>112486679.99999999</v>
      </c>
      <c r="CY36" s="26">
        <f t="shared" si="100"/>
        <v>3631476</v>
      </c>
      <c r="CZ36" s="26">
        <f t="shared" si="100"/>
        <v>77422</v>
      </c>
      <c r="DA36" s="26">
        <f t="shared" si="100"/>
        <v>0</v>
      </c>
      <c r="DB36" s="26">
        <f t="shared" si="100"/>
        <v>556897</v>
      </c>
      <c r="DC36" s="26">
        <f t="shared" si="100"/>
        <v>112800</v>
      </c>
      <c r="DD36" s="26">
        <f t="shared" si="100"/>
        <v>12000</v>
      </c>
      <c r="DE36" s="26">
        <f t="shared" si="100"/>
        <v>41300</v>
      </c>
      <c r="DF36" s="26">
        <f t="shared" si="100"/>
        <v>442097</v>
      </c>
      <c r="DG36" s="26">
        <f t="shared" si="100"/>
        <v>442097</v>
      </c>
      <c r="DH36" s="26">
        <f t="shared" si="18"/>
        <v>113043576.99999999</v>
      </c>
    </row>
    <row r="37" spans="1:112" ht="60">
      <c r="A37" s="8"/>
      <c r="B37" s="20" t="s">
        <v>103</v>
      </c>
      <c r="C37" s="21" t="s">
        <v>104</v>
      </c>
      <c r="D37" s="22" t="s">
        <v>105</v>
      </c>
      <c r="E37" s="72">
        <v>7271656</v>
      </c>
      <c r="F37" s="45">
        <v>7271656</v>
      </c>
      <c r="G37" s="45">
        <v>0</v>
      </c>
      <c r="H37" s="45">
        <v>0</v>
      </c>
      <c r="I37" s="45">
        <v>0</v>
      </c>
      <c r="J37" s="72">
        <v>0</v>
      </c>
      <c r="K37" s="45">
        <v>0</v>
      </c>
      <c r="L37" s="45">
        <v>0</v>
      </c>
      <c r="M37" s="45">
        <v>0</v>
      </c>
      <c r="N37" s="45">
        <v>0</v>
      </c>
      <c r="O37" s="45">
        <v>0</v>
      </c>
      <c r="P37" s="71">
        <f t="shared" si="1"/>
        <v>7271656</v>
      </c>
      <c r="Q37" s="33"/>
      <c r="R37" s="33"/>
      <c r="S37" s="33"/>
      <c r="T37" s="33"/>
      <c r="U37" s="33"/>
      <c r="V37" s="33"/>
      <c r="W37" s="33"/>
      <c r="X37" s="33"/>
      <c r="Y37" s="33"/>
      <c r="Z37" s="33"/>
      <c r="AA37" s="33"/>
      <c r="AB37" s="32">
        <f t="shared" si="11"/>
        <v>0</v>
      </c>
      <c r="AC37" s="29">
        <f aca="true" t="shared" si="101" ref="AC37:AC70">E37+Q37</f>
        <v>7271656</v>
      </c>
      <c r="AD37" s="28">
        <f aca="true" t="shared" si="102" ref="AD37:AD70">F37+R37</f>
        <v>7271656</v>
      </c>
      <c r="AE37" s="28">
        <f aca="true" t="shared" si="103" ref="AE37:AE70">G37+S37</f>
        <v>0</v>
      </c>
      <c r="AF37" s="28">
        <f aca="true" t="shared" si="104" ref="AF37:AF70">T37+H37</f>
        <v>0</v>
      </c>
      <c r="AG37" s="28">
        <f aca="true" t="shared" si="105" ref="AG37:AG70">U37+I37</f>
        <v>0</v>
      </c>
      <c r="AH37" s="29">
        <f aca="true" t="shared" si="106" ref="AH37:AH70">J37+V37</f>
        <v>0</v>
      </c>
      <c r="AI37" s="28">
        <f aca="true" t="shared" si="107" ref="AI37:AI70">W37+K37</f>
        <v>0</v>
      </c>
      <c r="AJ37" s="28">
        <f aca="true" t="shared" si="108" ref="AJ37:AJ70">X37+L37</f>
        <v>0</v>
      </c>
      <c r="AK37" s="28">
        <f aca="true" t="shared" si="109" ref="AK37:AK70">Y37+M37</f>
        <v>0</v>
      </c>
      <c r="AL37" s="28">
        <f aca="true" t="shared" si="110" ref="AL37:AL70">Z37+N37</f>
        <v>0</v>
      </c>
      <c r="AM37" s="28">
        <f aca="true" t="shared" si="111" ref="AM37:AM70">AA37+O37</f>
        <v>0</v>
      </c>
      <c r="AN37" s="27">
        <f t="shared" si="12"/>
        <v>7271656</v>
      </c>
      <c r="AO37" s="33">
        <v>-374131.83</v>
      </c>
      <c r="AP37" s="33">
        <v>-374131.83</v>
      </c>
      <c r="AQ37" s="33"/>
      <c r="AR37" s="33"/>
      <c r="AS37" s="33"/>
      <c r="AT37" s="33"/>
      <c r="AU37" s="33"/>
      <c r="AV37" s="33"/>
      <c r="AW37" s="33"/>
      <c r="AX37" s="33"/>
      <c r="AY37" s="33"/>
      <c r="AZ37" s="32">
        <f t="shared" si="5"/>
        <v>-374131.83</v>
      </c>
      <c r="BA37" s="29">
        <f aca="true" t="shared" si="112" ref="BA37:BA70">AO37+AC37</f>
        <v>6897524.17</v>
      </c>
      <c r="BB37" s="28">
        <f aca="true" t="shared" si="113" ref="BB37:BB70">AP37+AD37</f>
        <v>6897524.17</v>
      </c>
      <c r="BC37" s="28">
        <f aca="true" t="shared" si="114" ref="BC37:BC70">AQ37+AE37</f>
        <v>0</v>
      </c>
      <c r="BD37" s="28">
        <f aca="true" t="shared" si="115" ref="BD37:BD70">AR37+AF37</f>
        <v>0</v>
      </c>
      <c r="BE37" s="28">
        <f aca="true" t="shared" si="116" ref="BE37:BE70">AS37+AG37</f>
        <v>0</v>
      </c>
      <c r="BF37" s="29">
        <f aca="true" t="shared" si="117" ref="BF37:BF70">AT37+AH37</f>
        <v>0</v>
      </c>
      <c r="BG37" s="28">
        <f aca="true" t="shared" si="118" ref="BG37:BG70">AU37+AI37</f>
        <v>0</v>
      </c>
      <c r="BH37" s="28">
        <f aca="true" t="shared" si="119" ref="BH37:BH67">AV37+AJ37</f>
        <v>0</v>
      </c>
      <c r="BI37" s="28">
        <f aca="true" t="shared" si="120" ref="BI37:BI70">AW37+AK37</f>
        <v>0</v>
      </c>
      <c r="BJ37" s="28">
        <f aca="true" t="shared" si="121" ref="BJ37:BJ70">AX37+AL37</f>
        <v>0</v>
      </c>
      <c r="BK37" s="28">
        <f aca="true" t="shared" si="122" ref="BK37:BK70">AY37+AM37</f>
        <v>0</v>
      </c>
      <c r="BL37" s="27">
        <f t="shared" si="14"/>
        <v>6897524.17</v>
      </c>
      <c r="BM37" s="33">
        <v>-598747.46</v>
      </c>
      <c r="BN37" s="33">
        <v>-598747.46</v>
      </c>
      <c r="BO37" s="33"/>
      <c r="BP37" s="33"/>
      <c r="BQ37" s="33"/>
      <c r="BR37" s="33"/>
      <c r="BS37" s="33"/>
      <c r="BT37" s="33"/>
      <c r="BU37" s="33"/>
      <c r="BV37" s="33"/>
      <c r="BW37" s="33"/>
      <c r="BX37" s="32">
        <f>BM37+BR37</f>
        <v>-598747.46</v>
      </c>
      <c r="BY37" s="29">
        <f>BM37+BA37</f>
        <v>6298776.71</v>
      </c>
      <c r="BZ37" s="28">
        <f>BN37+BB37</f>
        <v>6298776.71</v>
      </c>
      <c r="CA37" s="28">
        <f aca="true" t="shared" si="123" ref="CA37:CA70">BO37+BC37</f>
        <v>0</v>
      </c>
      <c r="CB37" s="28">
        <f aca="true" t="shared" si="124" ref="CB37:CB70">BP37+BD37</f>
        <v>0</v>
      </c>
      <c r="CC37" s="28">
        <f aca="true" t="shared" si="125" ref="CC37:CC70">BQ37+BE37</f>
        <v>0</v>
      </c>
      <c r="CD37" s="29">
        <f>BR37+BF37</f>
        <v>0</v>
      </c>
      <c r="CE37" s="28">
        <f>BS37+BG37</f>
        <v>0</v>
      </c>
      <c r="CF37" s="28">
        <f aca="true" t="shared" si="126" ref="CF37:CF67">BT37+BH37</f>
        <v>0</v>
      </c>
      <c r="CG37" s="28">
        <f aca="true" t="shared" si="127" ref="CG37:CG70">BU37+BI37</f>
        <v>0</v>
      </c>
      <c r="CH37" s="28">
        <f aca="true" t="shared" si="128" ref="CH37:CH70">BV37+BJ37</f>
        <v>0</v>
      </c>
      <c r="CI37" s="28">
        <f aca="true" t="shared" si="129" ref="CI37:CI70">BW37+BK37</f>
        <v>0</v>
      </c>
      <c r="CJ37" s="27">
        <f t="shared" si="16"/>
        <v>6298776.71</v>
      </c>
      <c r="CK37" s="28">
        <v>-1834517.96</v>
      </c>
      <c r="CL37" s="28">
        <v>-1834517.96</v>
      </c>
      <c r="CM37" s="33"/>
      <c r="CN37" s="33"/>
      <c r="CO37" s="33"/>
      <c r="CP37" s="33"/>
      <c r="CQ37" s="33"/>
      <c r="CR37" s="33"/>
      <c r="CS37" s="33"/>
      <c r="CT37" s="33"/>
      <c r="CU37" s="33"/>
      <c r="CV37" s="32">
        <f t="shared" si="88"/>
        <v>-1834517.96</v>
      </c>
      <c r="CW37" s="28">
        <f aca="true" t="shared" si="130" ref="CW37:DG38">CK37+BY37</f>
        <v>4464258.75</v>
      </c>
      <c r="CX37" s="28">
        <f t="shared" si="130"/>
        <v>4464258.75</v>
      </c>
      <c r="CY37" s="28">
        <f t="shared" si="130"/>
        <v>0</v>
      </c>
      <c r="CZ37" s="28">
        <f t="shared" si="130"/>
        <v>0</v>
      </c>
      <c r="DA37" s="28">
        <f t="shared" si="130"/>
        <v>0</v>
      </c>
      <c r="DB37" s="28">
        <f t="shared" si="130"/>
        <v>0</v>
      </c>
      <c r="DC37" s="28">
        <f t="shared" si="130"/>
        <v>0</v>
      </c>
      <c r="DD37" s="28">
        <f t="shared" si="130"/>
        <v>0</v>
      </c>
      <c r="DE37" s="28">
        <f t="shared" si="130"/>
        <v>0</v>
      </c>
      <c r="DF37" s="28">
        <f t="shared" si="130"/>
        <v>0</v>
      </c>
      <c r="DG37" s="28">
        <f t="shared" si="130"/>
        <v>0</v>
      </c>
      <c r="DH37" s="26">
        <f t="shared" si="18"/>
        <v>4464258.75</v>
      </c>
    </row>
    <row r="38" spans="1:112" ht="66" customHeight="1">
      <c r="A38" s="8"/>
      <c r="B38" s="20" t="s">
        <v>106</v>
      </c>
      <c r="C38" s="21" t="s">
        <v>104</v>
      </c>
      <c r="D38" s="22" t="s">
        <v>107</v>
      </c>
      <c r="E38" s="72">
        <v>246574</v>
      </c>
      <c r="F38" s="45">
        <v>246574</v>
      </c>
      <c r="G38" s="45">
        <v>0</v>
      </c>
      <c r="H38" s="45">
        <v>0</v>
      </c>
      <c r="I38" s="45">
        <v>0</v>
      </c>
      <c r="J38" s="72">
        <v>0</v>
      </c>
      <c r="K38" s="45">
        <v>0</v>
      </c>
      <c r="L38" s="45">
        <v>0</v>
      </c>
      <c r="M38" s="45">
        <v>0</v>
      </c>
      <c r="N38" s="45">
        <v>0</v>
      </c>
      <c r="O38" s="45">
        <v>0</v>
      </c>
      <c r="P38" s="71">
        <f t="shared" si="1"/>
        <v>246574</v>
      </c>
      <c r="Q38" s="33"/>
      <c r="R38" s="33"/>
      <c r="S38" s="33"/>
      <c r="T38" s="33"/>
      <c r="U38" s="33"/>
      <c r="V38" s="33"/>
      <c r="W38" s="33"/>
      <c r="X38" s="33"/>
      <c r="Y38" s="33"/>
      <c r="Z38" s="33"/>
      <c r="AA38" s="33"/>
      <c r="AB38" s="32">
        <f t="shared" si="11"/>
        <v>0</v>
      </c>
      <c r="AC38" s="29">
        <f t="shared" si="101"/>
        <v>246574</v>
      </c>
      <c r="AD38" s="28">
        <f t="shared" si="102"/>
        <v>246574</v>
      </c>
      <c r="AE38" s="28">
        <f t="shared" si="103"/>
        <v>0</v>
      </c>
      <c r="AF38" s="28">
        <f t="shared" si="104"/>
        <v>0</v>
      </c>
      <c r="AG38" s="28">
        <f t="shared" si="105"/>
        <v>0</v>
      </c>
      <c r="AH38" s="29">
        <f t="shared" si="106"/>
        <v>0</v>
      </c>
      <c r="AI38" s="28">
        <f t="shared" si="107"/>
        <v>0</v>
      </c>
      <c r="AJ38" s="28">
        <f t="shared" si="108"/>
        <v>0</v>
      </c>
      <c r="AK38" s="28">
        <f t="shared" si="109"/>
        <v>0</v>
      </c>
      <c r="AL38" s="28">
        <f t="shared" si="110"/>
        <v>0</v>
      </c>
      <c r="AM38" s="28">
        <f t="shared" si="111"/>
        <v>0</v>
      </c>
      <c r="AN38" s="27">
        <f t="shared" si="12"/>
        <v>246574</v>
      </c>
      <c r="AO38" s="33">
        <v>-5260.51</v>
      </c>
      <c r="AP38" s="33">
        <v>-5260.51</v>
      </c>
      <c r="AQ38" s="33"/>
      <c r="AR38" s="33"/>
      <c r="AS38" s="33"/>
      <c r="AT38" s="33"/>
      <c r="AU38" s="33"/>
      <c r="AV38" s="33"/>
      <c r="AW38" s="33"/>
      <c r="AX38" s="33"/>
      <c r="AY38" s="33"/>
      <c r="AZ38" s="32">
        <f t="shared" si="5"/>
        <v>-5260.51</v>
      </c>
      <c r="BA38" s="29">
        <f t="shared" si="112"/>
        <v>241313.49</v>
      </c>
      <c r="BB38" s="28">
        <f t="shared" si="113"/>
        <v>241313.49</v>
      </c>
      <c r="BC38" s="28">
        <f t="shared" si="114"/>
        <v>0</v>
      </c>
      <c r="BD38" s="28">
        <f t="shared" si="115"/>
        <v>0</v>
      </c>
      <c r="BE38" s="28">
        <f t="shared" si="116"/>
        <v>0</v>
      </c>
      <c r="BF38" s="29">
        <f t="shared" si="117"/>
        <v>0</v>
      </c>
      <c r="BG38" s="28">
        <f t="shared" si="118"/>
        <v>0</v>
      </c>
      <c r="BH38" s="28">
        <f t="shared" si="119"/>
        <v>0</v>
      </c>
      <c r="BI38" s="28">
        <f t="shared" si="120"/>
        <v>0</v>
      </c>
      <c r="BJ38" s="28">
        <f t="shared" si="121"/>
        <v>0</v>
      </c>
      <c r="BK38" s="28">
        <f t="shared" si="122"/>
        <v>0</v>
      </c>
      <c r="BL38" s="27">
        <f t="shared" si="14"/>
        <v>241313.49</v>
      </c>
      <c r="BM38" s="33">
        <v>-18350.98</v>
      </c>
      <c r="BN38" s="33">
        <v>-18350.98</v>
      </c>
      <c r="BO38" s="33"/>
      <c r="BP38" s="33"/>
      <c r="BQ38" s="33"/>
      <c r="BR38" s="33"/>
      <c r="BS38" s="33"/>
      <c r="BT38" s="33"/>
      <c r="BU38" s="33"/>
      <c r="BV38" s="33"/>
      <c r="BW38" s="33"/>
      <c r="BX38" s="32">
        <f t="shared" si="91"/>
        <v>-18350.98</v>
      </c>
      <c r="BY38" s="29">
        <f>BM38+BA38</f>
        <v>222962.50999999998</v>
      </c>
      <c r="BZ38" s="28">
        <f>BN38+BB38</f>
        <v>222962.50999999998</v>
      </c>
      <c r="CA38" s="28">
        <f t="shared" si="123"/>
        <v>0</v>
      </c>
      <c r="CB38" s="28">
        <f t="shared" si="124"/>
        <v>0</v>
      </c>
      <c r="CC38" s="28">
        <f t="shared" si="125"/>
        <v>0</v>
      </c>
      <c r="CD38" s="29">
        <f aca="true" t="shared" si="131" ref="CD38:CD70">BR38+BF38</f>
        <v>0</v>
      </c>
      <c r="CE38" s="28">
        <f aca="true" t="shared" si="132" ref="CE38:CE70">BS38+BG38</f>
        <v>0</v>
      </c>
      <c r="CF38" s="28">
        <f t="shared" si="126"/>
        <v>0</v>
      </c>
      <c r="CG38" s="28">
        <f t="shared" si="127"/>
        <v>0</v>
      </c>
      <c r="CH38" s="28">
        <f t="shared" si="128"/>
        <v>0</v>
      </c>
      <c r="CI38" s="28">
        <f t="shared" si="129"/>
        <v>0</v>
      </c>
      <c r="CJ38" s="27">
        <f t="shared" si="16"/>
        <v>222962.50999999998</v>
      </c>
      <c r="CK38" s="28">
        <v>-51896.14</v>
      </c>
      <c r="CL38" s="28">
        <v>-51896.14</v>
      </c>
      <c r="CM38" s="33"/>
      <c r="CN38" s="33"/>
      <c r="CO38" s="33"/>
      <c r="CP38" s="33"/>
      <c r="CQ38" s="33"/>
      <c r="CR38" s="33"/>
      <c r="CS38" s="33"/>
      <c r="CT38" s="33"/>
      <c r="CU38" s="33"/>
      <c r="CV38" s="32">
        <f t="shared" si="88"/>
        <v>-51896.14</v>
      </c>
      <c r="CW38" s="28">
        <f t="shared" si="130"/>
        <v>171066.37</v>
      </c>
      <c r="CX38" s="28">
        <f t="shared" si="130"/>
        <v>171066.37</v>
      </c>
      <c r="CY38" s="28">
        <f t="shared" si="130"/>
        <v>0</v>
      </c>
      <c r="CZ38" s="28">
        <f t="shared" si="130"/>
        <v>0</v>
      </c>
      <c r="DA38" s="28">
        <f t="shared" si="130"/>
        <v>0</v>
      </c>
      <c r="DB38" s="28">
        <f t="shared" si="130"/>
        <v>0</v>
      </c>
      <c r="DC38" s="28">
        <f t="shared" si="130"/>
        <v>0</v>
      </c>
      <c r="DD38" s="28">
        <f t="shared" si="130"/>
        <v>0</v>
      </c>
      <c r="DE38" s="28">
        <f t="shared" si="130"/>
        <v>0</v>
      </c>
      <c r="DF38" s="28">
        <f t="shared" si="130"/>
        <v>0</v>
      </c>
      <c r="DG38" s="28">
        <f t="shared" si="130"/>
        <v>0</v>
      </c>
      <c r="DH38" s="26">
        <f t="shared" si="18"/>
        <v>171066.37</v>
      </c>
    </row>
    <row r="39" spans="1:112" ht="64.5" customHeight="1">
      <c r="A39" s="8"/>
      <c r="B39" s="20" t="s">
        <v>108</v>
      </c>
      <c r="C39" s="21" t="s">
        <v>109</v>
      </c>
      <c r="D39" s="22" t="s">
        <v>110</v>
      </c>
      <c r="E39" s="72">
        <v>365812</v>
      </c>
      <c r="F39" s="45">
        <v>365812</v>
      </c>
      <c r="G39" s="45">
        <v>0</v>
      </c>
      <c r="H39" s="45">
        <v>0</v>
      </c>
      <c r="I39" s="45">
        <v>0</v>
      </c>
      <c r="J39" s="72">
        <v>0</v>
      </c>
      <c r="K39" s="45">
        <v>0</v>
      </c>
      <c r="L39" s="45">
        <v>0</v>
      </c>
      <c r="M39" s="45">
        <v>0</v>
      </c>
      <c r="N39" s="45">
        <v>0</v>
      </c>
      <c r="O39" s="45">
        <v>0</v>
      </c>
      <c r="P39" s="71">
        <f t="shared" si="1"/>
        <v>365812</v>
      </c>
      <c r="Q39" s="33"/>
      <c r="R39" s="33"/>
      <c r="S39" s="33"/>
      <c r="T39" s="33"/>
      <c r="U39" s="33"/>
      <c r="V39" s="33"/>
      <c r="W39" s="33"/>
      <c r="X39" s="33"/>
      <c r="Y39" s="33"/>
      <c r="Z39" s="33"/>
      <c r="AA39" s="33"/>
      <c r="AB39" s="32">
        <f t="shared" si="11"/>
        <v>0</v>
      </c>
      <c r="AC39" s="29">
        <f t="shared" si="101"/>
        <v>365812</v>
      </c>
      <c r="AD39" s="28">
        <f t="shared" si="102"/>
        <v>365812</v>
      </c>
      <c r="AE39" s="28">
        <f t="shared" si="103"/>
        <v>0</v>
      </c>
      <c r="AF39" s="28">
        <f t="shared" si="104"/>
        <v>0</v>
      </c>
      <c r="AG39" s="28">
        <f t="shared" si="105"/>
        <v>0</v>
      </c>
      <c r="AH39" s="29">
        <f t="shared" si="106"/>
        <v>0</v>
      </c>
      <c r="AI39" s="28">
        <f t="shared" si="107"/>
        <v>0</v>
      </c>
      <c r="AJ39" s="28">
        <f t="shared" si="108"/>
        <v>0</v>
      </c>
      <c r="AK39" s="28">
        <f t="shared" si="109"/>
        <v>0</v>
      </c>
      <c r="AL39" s="28">
        <f t="shared" si="110"/>
        <v>0</v>
      </c>
      <c r="AM39" s="28">
        <f t="shared" si="111"/>
        <v>0</v>
      </c>
      <c r="AN39" s="27">
        <f t="shared" si="12"/>
        <v>365812</v>
      </c>
      <c r="AO39" s="33">
        <v>3382.9</v>
      </c>
      <c r="AP39" s="33">
        <v>3382.9</v>
      </c>
      <c r="AQ39" s="33"/>
      <c r="AR39" s="33"/>
      <c r="AS39" s="33"/>
      <c r="AT39" s="33"/>
      <c r="AU39" s="33"/>
      <c r="AV39" s="33"/>
      <c r="AW39" s="33"/>
      <c r="AX39" s="33"/>
      <c r="AY39" s="33"/>
      <c r="AZ39" s="32">
        <f t="shared" si="5"/>
        <v>3382.9</v>
      </c>
      <c r="BA39" s="29">
        <f t="shared" si="112"/>
        <v>369194.9</v>
      </c>
      <c r="BB39" s="28">
        <f t="shared" si="113"/>
        <v>369194.9</v>
      </c>
      <c r="BC39" s="28">
        <f t="shared" si="114"/>
        <v>0</v>
      </c>
      <c r="BD39" s="28">
        <f t="shared" si="115"/>
        <v>0</v>
      </c>
      <c r="BE39" s="28">
        <f t="shared" si="116"/>
        <v>0</v>
      </c>
      <c r="BF39" s="29">
        <f t="shared" si="117"/>
        <v>0</v>
      </c>
      <c r="BG39" s="28">
        <f t="shared" si="118"/>
        <v>0</v>
      </c>
      <c r="BH39" s="28">
        <f t="shared" si="119"/>
        <v>0</v>
      </c>
      <c r="BI39" s="28">
        <f t="shared" si="120"/>
        <v>0</v>
      </c>
      <c r="BJ39" s="28">
        <f t="shared" si="121"/>
        <v>0</v>
      </c>
      <c r="BK39" s="28">
        <f t="shared" si="122"/>
        <v>0</v>
      </c>
      <c r="BL39" s="27">
        <f t="shared" si="14"/>
        <v>369194.9</v>
      </c>
      <c r="BM39" s="33">
        <v>-10860.44</v>
      </c>
      <c r="BN39" s="33">
        <v>-10860.44</v>
      </c>
      <c r="BO39" s="33"/>
      <c r="BP39" s="33"/>
      <c r="BQ39" s="33"/>
      <c r="BR39" s="33"/>
      <c r="BS39" s="33"/>
      <c r="BT39" s="33"/>
      <c r="BU39" s="33"/>
      <c r="BV39" s="33"/>
      <c r="BW39" s="33"/>
      <c r="BX39" s="32">
        <f t="shared" si="91"/>
        <v>-10860.44</v>
      </c>
      <c r="BY39" s="29">
        <f aca="true" t="shared" si="133" ref="BY39:BY70">BM39+BA39</f>
        <v>358334.46</v>
      </c>
      <c r="BZ39" s="28">
        <f aca="true" t="shared" si="134" ref="BZ39:BZ70">BN39+BB39</f>
        <v>358334.46</v>
      </c>
      <c r="CA39" s="28">
        <f t="shared" si="123"/>
        <v>0</v>
      </c>
      <c r="CB39" s="28">
        <f t="shared" si="124"/>
        <v>0</v>
      </c>
      <c r="CC39" s="28">
        <f t="shared" si="125"/>
        <v>0</v>
      </c>
      <c r="CD39" s="29">
        <f t="shared" si="131"/>
        <v>0</v>
      </c>
      <c r="CE39" s="28">
        <f t="shared" si="132"/>
        <v>0</v>
      </c>
      <c r="CF39" s="28">
        <f t="shared" si="126"/>
        <v>0</v>
      </c>
      <c r="CG39" s="28">
        <f t="shared" si="127"/>
        <v>0</v>
      </c>
      <c r="CH39" s="28">
        <f t="shared" si="128"/>
        <v>0</v>
      </c>
      <c r="CI39" s="28">
        <f t="shared" si="129"/>
        <v>0</v>
      </c>
      <c r="CJ39" s="27">
        <f t="shared" si="16"/>
        <v>358334.46</v>
      </c>
      <c r="CK39" s="28">
        <v>-71300.79</v>
      </c>
      <c r="CL39" s="28">
        <v>-71300.79</v>
      </c>
      <c r="CM39" s="33"/>
      <c r="CN39" s="33"/>
      <c r="CO39" s="33"/>
      <c r="CP39" s="33"/>
      <c r="CQ39" s="33"/>
      <c r="CR39" s="33"/>
      <c r="CS39" s="33"/>
      <c r="CT39" s="33"/>
      <c r="CU39" s="33"/>
      <c r="CV39" s="32">
        <f t="shared" si="88"/>
        <v>-71300.79</v>
      </c>
      <c r="CW39" s="28">
        <f aca="true" t="shared" si="135" ref="CW39:CW70">CK39+BY39</f>
        <v>287033.67000000004</v>
      </c>
      <c r="CX39" s="28">
        <f aca="true" t="shared" si="136" ref="CX39:CX70">CL39+BZ39</f>
        <v>287033.67000000004</v>
      </c>
      <c r="CY39" s="28">
        <f aca="true" t="shared" si="137" ref="CY39:CY48">CM39+CA39</f>
        <v>0</v>
      </c>
      <c r="CZ39" s="28">
        <f aca="true" t="shared" si="138" ref="CZ39:CZ48">CN39+CB39</f>
        <v>0</v>
      </c>
      <c r="DA39" s="28">
        <f aca="true" t="shared" si="139" ref="DA39:DA48">CO39+CC39</f>
        <v>0</v>
      </c>
      <c r="DB39" s="28">
        <f aca="true" t="shared" si="140" ref="DB39:DB48">CP39+CD39</f>
        <v>0</v>
      </c>
      <c r="DC39" s="28">
        <f aca="true" t="shared" si="141" ref="DC39:DC48">CQ39+CE39</f>
        <v>0</v>
      </c>
      <c r="DD39" s="28">
        <f aca="true" t="shared" si="142" ref="DD39:DD48">CR39+CF39</f>
        <v>0</v>
      </c>
      <c r="DE39" s="28">
        <f aca="true" t="shared" si="143" ref="DE39:DE48">CS39+CG39</f>
        <v>0</v>
      </c>
      <c r="DF39" s="28">
        <f aca="true" t="shared" si="144" ref="DF39:DF48">CT39+CH39</f>
        <v>0</v>
      </c>
      <c r="DG39" s="28">
        <f aca="true" t="shared" si="145" ref="DG39:DG48">CU39+CI39</f>
        <v>0</v>
      </c>
      <c r="DH39" s="26">
        <f t="shared" si="18"/>
        <v>287033.67000000004</v>
      </c>
    </row>
    <row r="40" spans="1:112" ht="60">
      <c r="A40" s="8"/>
      <c r="B40" s="20" t="s">
        <v>111</v>
      </c>
      <c r="C40" s="21" t="s">
        <v>109</v>
      </c>
      <c r="D40" s="22" t="s">
        <v>112</v>
      </c>
      <c r="E40" s="72">
        <v>2101533</v>
      </c>
      <c r="F40" s="45">
        <v>2101533</v>
      </c>
      <c r="G40" s="45">
        <v>0</v>
      </c>
      <c r="H40" s="45">
        <v>0</v>
      </c>
      <c r="I40" s="45">
        <v>0</v>
      </c>
      <c r="J40" s="72">
        <v>0</v>
      </c>
      <c r="K40" s="45">
        <v>0</v>
      </c>
      <c r="L40" s="45">
        <v>0</v>
      </c>
      <c r="M40" s="45">
        <v>0</v>
      </c>
      <c r="N40" s="45">
        <v>0</v>
      </c>
      <c r="O40" s="45">
        <v>0</v>
      </c>
      <c r="P40" s="71">
        <f t="shared" si="1"/>
        <v>2101533</v>
      </c>
      <c r="Q40" s="33"/>
      <c r="R40" s="33"/>
      <c r="S40" s="33"/>
      <c r="T40" s="33"/>
      <c r="U40" s="33"/>
      <c r="V40" s="33"/>
      <c r="W40" s="33"/>
      <c r="X40" s="33"/>
      <c r="Y40" s="33"/>
      <c r="Z40" s="33"/>
      <c r="AA40" s="33"/>
      <c r="AB40" s="32">
        <f t="shared" si="11"/>
        <v>0</v>
      </c>
      <c r="AC40" s="29">
        <f t="shared" si="101"/>
        <v>2101533</v>
      </c>
      <c r="AD40" s="28">
        <f t="shared" si="102"/>
        <v>2101533</v>
      </c>
      <c r="AE40" s="28">
        <f t="shared" si="103"/>
        <v>0</v>
      </c>
      <c r="AF40" s="28">
        <f t="shared" si="104"/>
        <v>0</v>
      </c>
      <c r="AG40" s="28">
        <f t="shared" si="105"/>
        <v>0</v>
      </c>
      <c r="AH40" s="29">
        <f t="shared" si="106"/>
        <v>0</v>
      </c>
      <c r="AI40" s="28">
        <f t="shared" si="107"/>
        <v>0</v>
      </c>
      <c r="AJ40" s="28">
        <f t="shared" si="108"/>
        <v>0</v>
      </c>
      <c r="AK40" s="28">
        <f t="shared" si="109"/>
        <v>0</v>
      </c>
      <c r="AL40" s="28">
        <f t="shared" si="110"/>
        <v>0</v>
      </c>
      <c r="AM40" s="28">
        <f t="shared" si="111"/>
        <v>0</v>
      </c>
      <c r="AN40" s="27">
        <f t="shared" si="12"/>
        <v>2101533</v>
      </c>
      <c r="AO40" s="33">
        <v>-169656.1</v>
      </c>
      <c r="AP40" s="33">
        <v>-169656.1</v>
      </c>
      <c r="AQ40" s="33"/>
      <c r="AR40" s="33"/>
      <c r="AS40" s="33"/>
      <c r="AT40" s="33"/>
      <c r="AU40" s="33"/>
      <c r="AV40" s="33"/>
      <c r="AW40" s="33"/>
      <c r="AX40" s="33"/>
      <c r="AY40" s="33"/>
      <c r="AZ40" s="32">
        <f t="shared" si="5"/>
        <v>-169656.1</v>
      </c>
      <c r="BA40" s="29">
        <f t="shared" si="112"/>
        <v>1931876.9</v>
      </c>
      <c r="BB40" s="28">
        <f t="shared" si="113"/>
        <v>1931876.9</v>
      </c>
      <c r="BC40" s="28">
        <f t="shared" si="114"/>
        <v>0</v>
      </c>
      <c r="BD40" s="28">
        <f t="shared" si="115"/>
        <v>0</v>
      </c>
      <c r="BE40" s="28">
        <f t="shared" si="116"/>
        <v>0</v>
      </c>
      <c r="BF40" s="29">
        <f t="shared" si="117"/>
        <v>0</v>
      </c>
      <c r="BG40" s="28">
        <f t="shared" si="118"/>
        <v>0</v>
      </c>
      <c r="BH40" s="28">
        <f t="shared" si="119"/>
        <v>0</v>
      </c>
      <c r="BI40" s="28">
        <f t="shared" si="120"/>
        <v>0</v>
      </c>
      <c r="BJ40" s="28">
        <f t="shared" si="121"/>
        <v>0</v>
      </c>
      <c r="BK40" s="28">
        <f t="shared" si="122"/>
        <v>0</v>
      </c>
      <c r="BL40" s="27">
        <f t="shared" si="14"/>
        <v>1931876.9</v>
      </c>
      <c r="BM40" s="33">
        <v>-263769.78</v>
      </c>
      <c r="BN40" s="33">
        <v>-263769.78</v>
      </c>
      <c r="BO40" s="33"/>
      <c r="BP40" s="33"/>
      <c r="BQ40" s="33"/>
      <c r="BR40" s="33"/>
      <c r="BS40" s="33"/>
      <c r="BT40" s="33"/>
      <c r="BU40" s="33"/>
      <c r="BV40" s="33"/>
      <c r="BW40" s="33"/>
      <c r="BX40" s="32">
        <f t="shared" si="91"/>
        <v>-263769.78</v>
      </c>
      <c r="BY40" s="29">
        <f t="shared" si="133"/>
        <v>1668107.1199999999</v>
      </c>
      <c r="BZ40" s="28">
        <f t="shared" si="134"/>
        <v>1668107.1199999999</v>
      </c>
      <c r="CA40" s="28">
        <f t="shared" si="123"/>
        <v>0</v>
      </c>
      <c r="CB40" s="28">
        <f t="shared" si="124"/>
        <v>0</v>
      </c>
      <c r="CC40" s="28">
        <f t="shared" si="125"/>
        <v>0</v>
      </c>
      <c r="CD40" s="29">
        <f t="shared" si="131"/>
        <v>0</v>
      </c>
      <c r="CE40" s="28">
        <f t="shared" si="132"/>
        <v>0</v>
      </c>
      <c r="CF40" s="28">
        <f t="shared" si="126"/>
        <v>0</v>
      </c>
      <c r="CG40" s="28">
        <f t="shared" si="127"/>
        <v>0</v>
      </c>
      <c r="CH40" s="28">
        <f t="shared" si="128"/>
        <v>0</v>
      </c>
      <c r="CI40" s="28">
        <f t="shared" si="129"/>
        <v>0</v>
      </c>
      <c r="CJ40" s="27">
        <f t="shared" si="16"/>
        <v>1668107.1199999999</v>
      </c>
      <c r="CK40" s="28">
        <v>-532330.52</v>
      </c>
      <c r="CL40" s="28">
        <v>-532330.52</v>
      </c>
      <c r="CM40" s="33"/>
      <c r="CN40" s="33"/>
      <c r="CO40" s="33"/>
      <c r="CP40" s="33"/>
      <c r="CQ40" s="33"/>
      <c r="CR40" s="33"/>
      <c r="CS40" s="33"/>
      <c r="CT40" s="33"/>
      <c r="CU40" s="33"/>
      <c r="CV40" s="32">
        <f t="shared" si="88"/>
        <v>-532330.52</v>
      </c>
      <c r="CW40" s="28">
        <f t="shared" si="135"/>
        <v>1135776.5999999999</v>
      </c>
      <c r="CX40" s="28">
        <f t="shared" si="136"/>
        <v>1135776.5999999999</v>
      </c>
      <c r="CY40" s="28">
        <f t="shared" si="137"/>
        <v>0</v>
      </c>
      <c r="CZ40" s="28">
        <f t="shared" si="138"/>
        <v>0</v>
      </c>
      <c r="DA40" s="28">
        <f t="shared" si="139"/>
        <v>0</v>
      </c>
      <c r="DB40" s="28">
        <f t="shared" si="140"/>
        <v>0</v>
      </c>
      <c r="DC40" s="28">
        <f t="shared" si="141"/>
        <v>0</v>
      </c>
      <c r="DD40" s="28">
        <f t="shared" si="142"/>
        <v>0</v>
      </c>
      <c r="DE40" s="28">
        <f t="shared" si="143"/>
        <v>0</v>
      </c>
      <c r="DF40" s="28">
        <f t="shared" si="144"/>
        <v>0</v>
      </c>
      <c r="DG40" s="28">
        <f t="shared" si="145"/>
        <v>0</v>
      </c>
      <c r="DH40" s="26">
        <f t="shared" si="18"/>
        <v>1135776.5999999999</v>
      </c>
    </row>
    <row r="41" spans="1:112" ht="24">
      <c r="A41" s="8"/>
      <c r="B41" s="20" t="s">
        <v>113</v>
      </c>
      <c r="C41" s="21" t="s">
        <v>109</v>
      </c>
      <c r="D41" s="22" t="s">
        <v>114</v>
      </c>
      <c r="E41" s="72">
        <v>401445</v>
      </c>
      <c r="F41" s="45">
        <v>401445</v>
      </c>
      <c r="G41" s="45">
        <v>0</v>
      </c>
      <c r="H41" s="45">
        <v>0</v>
      </c>
      <c r="I41" s="45">
        <v>0</v>
      </c>
      <c r="J41" s="72">
        <v>0</v>
      </c>
      <c r="K41" s="45">
        <v>0</v>
      </c>
      <c r="L41" s="45">
        <v>0</v>
      </c>
      <c r="M41" s="45">
        <v>0</v>
      </c>
      <c r="N41" s="45">
        <v>0</v>
      </c>
      <c r="O41" s="45">
        <v>0</v>
      </c>
      <c r="P41" s="71">
        <f t="shared" si="1"/>
        <v>401445</v>
      </c>
      <c r="Q41" s="33"/>
      <c r="R41" s="33"/>
      <c r="S41" s="33"/>
      <c r="T41" s="33"/>
      <c r="U41" s="33"/>
      <c r="V41" s="33"/>
      <c r="W41" s="33"/>
      <c r="X41" s="33"/>
      <c r="Y41" s="33"/>
      <c r="Z41" s="33"/>
      <c r="AA41" s="33"/>
      <c r="AB41" s="32">
        <f t="shared" si="11"/>
        <v>0</v>
      </c>
      <c r="AC41" s="29">
        <f t="shared" si="101"/>
        <v>401445</v>
      </c>
      <c r="AD41" s="28">
        <f t="shared" si="102"/>
        <v>401445</v>
      </c>
      <c r="AE41" s="28">
        <f t="shared" si="103"/>
        <v>0</v>
      </c>
      <c r="AF41" s="28">
        <f t="shared" si="104"/>
        <v>0</v>
      </c>
      <c r="AG41" s="28">
        <f t="shared" si="105"/>
        <v>0</v>
      </c>
      <c r="AH41" s="29">
        <f t="shared" si="106"/>
        <v>0</v>
      </c>
      <c r="AI41" s="28">
        <f t="shared" si="107"/>
        <v>0</v>
      </c>
      <c r="AJ41" s="28">
        <f t="shared" si="108"/>
        <v>0</v>
      </c>
      <c r="AK41" s="28">
        <f t="shared" si="109"/>
        <v>0</v>
      </c>
      <c r="AL41" s="28">
        <f t="shared" si="110"/>
        <v>0</v>
      </c>
      <c r="AM41" s="28">
        <f t="shared" si="111"/>
        <v>0</v>
      </c>
      <c r="AN41" s="27">
        <f t="shared" si="12"/>
        <v>401445</v>
      </c>
      <c r="AO41" s="33">
        <v>-26072.09</v>
      </c>
      <c r="AP41" s="33">
        <v>-26072.09</v>
      </c>
      <c r="AQ41" s="33"/>
      <c r="AR41" s="33"/>
      <c r="AS41" s="33"/>
      <c r="AT41" s="33"/>
      <c r="AU41" s="33"/>
      <c r="AV41" s="33"/>
      <c r="AW41" s="33"/>
      <c r="AX41" s="33"/>
      <c r="AY41" s="33"/>
      <c r="AZ41" s="32">
        <f t="shared" si="5"/>
        <v>-26072.09</v>
      </c>
      <c r="BA41" s="29">
        <f t="shared" si="112"/>
        <v>375372.91</v>
      </c>
      <c r="BB41" s="28">
        <f t="shared" si="113"/>
        <v>375372.91</v>
      </c>
      <c r="BC41" s="28">
        <f t="shared" si="114"/>
        <v>0</v>
      </c>
      <c r="BD41" s="28">
        <f t="shared" si="115"/>
        <v>0</v>
      </c>
      <c r="BE41" s="28">
        <f t="shared" si="116"/>
        <v>0</v>
      </c>
      <c r="BF41" s="29">
        <f t="shared" si="117"/>
        <v>0</v>
      </c>
      <c r="BG41" s="28">
        <f t="shared" si="118"/>
        <v>0</v>
      </c>
      <c r="BH41" s="28">
        <f t="shared" si="119"/>
        <v>0</v>
      </c>
      <c r="BI41" s="28">
        <f t="shared" si="120"/>
        <v>0</v>
      </c>
      <c r="BJ41" s="28">
        <f t="shared" si="121"/>
        <v>0</v>
      </c>
      <c r="BK41" s="28">
        <f t="shared" si="122"/>
        <v>0</v>
      </c>
      <c r="BL41" s="27">
        <f t="shared" si="14"/>
        <v>375372.91</v>
      </c>
      <c r="BM41" s="33">
        <v>-45962.06</v>
      </c>
      <c r="BN41" s="33">
        <v>-45962.06</v>
      </c>
      <c r="BO41" s="33"/>
      <c r="BP41" s="33"/>
      <c r="BQ41" s="33"/>
      <c r="BR41" s="33"/>
      <c r="BS41" s="33"/>
      <c r="BT41" s="33"/>
      <c r="BU41" s="33"/>
      <c r="BV41" s="33"/>
      <c r="BW41" s="33"/>
      <c r="BX41" s="32">
        <f t="shared" si="91"/>
        <v>-45962.06</v>
      </c>
      <c r="BY41" s="29">
        <f t="shared" si="133"/>
        <v>329410.85</v>
      </c>
      <c r="BZ41" s="28">
        <f t="shared" si="134"/>
        <v>329410.85</v>
      </c>
      <c r="CA41" s="28">
        <f t="shared" si="123"/>
        <v>0</v>
      </c>
      <c r="CB41" s="28">
        <f t="shared" si="124"/>
        <v>0</v>
      </c>
      <c r="CC41" s="28">
        <f t="shared" si="125"/>
        <v>0</v>
      </c>
      <c r="CD41" s="29">
        <f t="shared" si="131"/>
        <v>0</v>
      </c>
      <c r="CE41" s="28">
        <f t="shared" si="132"/>
        <v>0</v>
      </c>
      <c r="CF41" s="28">
        <f t="shared" si="126"/>
        <v>0</v>
      </c>
      <c r="CG41" s="28">
        <f t="shared" si="127"/>
        <v>0</v>
      </c>
      <c r="CH41" s="28">
        <f t="shared" si="128"/>
        <v>0</v>
      </c>
      <c r="CI41" s="28">
        <f t="shared" si="129"/>
        <v>0</v>
      </c>
      <c r="CJ41" s="27">
        <f t="shared" si="16"/>
        <v>329410.85</v>
      </c>
      <c r="CK41" s="28">
        <v>-81068.5</v>
      </c>
      <c r="CL41" s="28">
        <v>-81068.5</v>
      </c>
      <c r="CM41" s="33"/>
      <c r="CN41" s="33"/>
      <c r="CO41" s="33"/>
      <c r="CP41" s="33"/>
      <c r="CQ41" s="33"/>
      <c r="CR41" s="33"/>
      <c r="CS41" s="33"/>
      <c r="CT41" s="33"/>
      <c r="CU41" s="33"/>
      <c r="CV41" s="32">
        <f t="shared" si="88"/>
        <v>-81068.5</v>
      </c>
      <c r="CW41" s="28">
        <f t="shared" si="135"/>
        <v>248342.34999999998</v>
      </c>
      <c r="CX41" s="28">
        <f t="shared" si="136"/>
        <v>248342.34999999998</v>
      </c>
      <c r="CY41" s="28">
        <f t="shared" si="137"/>
        <v>0</v>
      </c>
      <c r="CZ41" s="28">
        <f t="shared" si="138"/>
        <v>0</v>
      </c>
      <c r="DA41" s="28">
        <f t="shared" si="139"/>
        <v>0</v>
      </c>
      <c r="DB41" s="28">
        <f t="shared" si="140"/>
        <v>0</v>
      </c>
      <c r="DC41" s="28">
        <f t="shared" si="141"/>
        <v>0</v>
      </c>
      <c r="DD41" s="28">
        <f t="shared" si="142"/>
        <v>0</v>
      </c>
      <c r="DE41" s="28">
        <f t="shared" si="143"/>
        <v>0</v>
      </c>
      <c r="DF41" s="28">
        <f t="shared" si="144"/>
        <v>0</v>
      </c>
      <c r="DG41" s="28">
        <f t="shared" si="145"/>
        <v>0</v>
      </c>
      <c r="DH41" s="26">
        <f t="shared" si="18"/>
        <v>248342.34999999998</v>
      </c>
    </row>
    <row r="42" spans="1:112" ht="24">
      <c r="A42" s="8"/>
      <c r="B42" s="20" t="s">
        <v>115</v>
      </c>
      <c r="C42" s="21" t="s">
        <v>77</v>
      </c>
      <c r="D42" s="22" t="s">
        <v>116</v>
      </c>
      <c r="E42" s="72">
        <v>46695740</v>
      </c>
      <c r="F42" s="45">
        <v>46695740</v>
      </c>
      <c r="G42" s="45">
        <v>0</v>
      </c>
      <c r="H42" s="45">
        <v>0</v>
      </c>
      <c r="I42" s="45">
        <v>0</v>
      </c>
      <c r="J42" s="72">
        <v>0</v>
      </c>
      <c r="K42" s="45">
        <v>0</v>
      </c>
      <c r="L42" s="45">
        <v>0</v>
      </c>
      <c r="M42" s="45">
        <v>0</v>
      </c>
      <c r="N42" s="45">
        <v>0</v>
      </c>
      <c r="O42" s="45">
        <v>0</v>
      </c>
      <c r="P42" s="71">
        <f t="shared" si="1"/>
        <v>46695740</v>
      </c>
      <c r="Q42" s="33"/>
      <c r="R42" s="33"/>
      <c r="S42" s="33"/>
      <c r="T42" s="33"/>
      <c r="U42" s="33"/>
      <c r="V42" s="33"/>
      <c r="W42" s="33"/>
      <c r="X42" s="33"/>
      <c r="Y42" s="33"/>
      <c r="Z42" s="33"/>
      <c r="AA42" s="33"/>
      <c r="AB42" s="32">
        <f t="shared" si="11"/>
        <v>0</v>
      </c>
      <c r="AC42" s="29">
        <f t="shared" si="101"/>
        <v>46695740</v>
      </c>
      <c r="AD42" s="28">
        <f t="shared" si="102"/>
        <v>46695740</v>
      </c>
      <c r="AE42" s="28">
        <f t="shared" si="103"/>
        <v>0</v>
      </c>
      <c r="AF42" s="28">
        <f t="shared" si="104"/>
        <v>0</v>
      </c>
      <c r="AG42" s="28">
        <f t="shared" si="105"/>
        <v>0</v>
      </c>
      <c r="AH42" s="29">
        <f t="shared" si="106"/>
        <v>0</v>
      </c>
      <c r="AI42" s="28">
        <f t="shared" si="107"/>
        <v>0</v>
      </c>
      <c r="AJ42" s="28">
        <f t="shared" si="108"/>
        <v>0</v>
      </c>
      <c r="AK42" s="28">
        <f t="shared" si="109"/>
        <v>0</v>
      </c>
      <c r="AL42" s="28">
        <f t="shared" si="110"/>
        <v>0</v>
      </c>
      <c r="AM42" s="28">
        <f t="shared" si="111"/>
        <v>0</v>
      </c>
      <c r="AN42" s="27">
        <f t="shared" si="12"/>
        <v>46695740</v>
      </c>
      <c r="AO42" s="33">
        <v>571737.63</v>
      </c>
      <c r="AP42" s="33">
        <v>571737.63</v>
      </c>
      <c r="AQ42" s="33"/>
      <c r="AR42" s="33"/>
      <c r="AS42" s="33"/>
      <c r="AT42" s="33"/>
      <c r="AU42" s="33"/>
      <c r="AV42" s="33"/>
      <c r="AW42" s="33"/>
      <c r="AX42" s="33"/>
      <c r="AY42" s="33"/>
      <c r="AZ42" s="32">
        <f t="shared" si="5"/>
        <v>571737.63</v>
      </c>
      <c r="BA42" s="29">
        <f t="shared" si="112"/>
        <v>47267477.63</v>
      </c>
      <c r="BB42" s="28">
        <f t="shared" si="113"/>
        <v>47267477.63</v>
      </c>
      <c r="BC42" s="28">
        <f t="shared" si="114"/>
        <v>0</v>
      </c>
      <c r="BD42" s="28">
        <f t="shared" si="115"/>
        <v>0</v>
      </c>
      <c r="BE42" s="28">
        <f t="shared" si="116"/>
        <v>0</v>
      </c>
      <c r="BF42" s="29">
        <f t="shared" si="117"/>
        <v>0</v>
      </c>
      <c r="BG42" s="28">
        <f t="shared" si="118"/>
        <v>0</v>
      </c>
      <c r="BH42" s="28">
        <f t="shared" si="119"/>
        <v>0</v>
      </c>
      <c r="BI42" s="28">
        <f t="shared" si="120"/>
        <v>0</v>
      </c>
      <c r="BJ42" s="28">
        <f t="shared" si="121"/>
        <v>0</v>
      </c>
      <c r="BK42" s="28">
        <f t="shared" si="122"/>
        <v>0</v>
      </c>
      <c r="BL42" s="27">
        <f t="shared" si="14"/>
        <v>47267477.63</v>
      </c>
      <c r="BM42" s="33">
        <v>-1668210.28</v>
      </c>
      <c r="BN42" s="33">
        <v>-1668210.28</v>
      </c>
      <c r="BO42" s="33"/>
      <c r="BP42" s="33"/>
      <c r="BQ42" s="33"/>
      <c r="BR42" s="33"/>
      <c r="BS42" s="33"/>
      <c r="BT42" s="33"/>
      <c r="BU42" s="33"/>
      <c r="BV42" s="33"/>
      <c r="BW42" s="33"/>
      <c r="BX42" s="32">
        <f t="shared" si="91"/>
        <v>-1668210.28</v>
      </c>
      <c r="BY42" s="29">
        <f t="shared" si="133"/>
        <v>45599267.35</v>
      </c>
      <c r="BZ42" s="28">
        <f t="shared" si="134"/>
        <v>45599267.35</v>
      </c>
      <c r="CA42" s="28">
        <f t="shared" si="123"/>
        <v>0</v>
      </c>
      <c r="CB42" s="28">
        <f t="shared" si="124"/>
        <v>0</v>
      </c>
      <c r="CC42" s="28">
        <f t="shared" si="125"/>
        <v>0</v>
      </c>
      <c r="CD42" s="29">
        <f t="shared" si="131"/>
        <v>0</v>
      </c>
      <c r="CE42" s="28">
        <f t="shared" si="132"/>
        <v>0</v>
      </c>
      <c r="CF42" s="28">
        <f t="shared" si="126"/>
        <v>0</v>
      </c>
      <c r="CG42" s="28">
        <f t="shared" si="127"/>
        <v>0</v>
      </c>
      <c r="CH42" s="28">
        <f t="shared" si="128"/>
        <v>0</v>
      </c>
      <c r="CI42" s="28">
        <f t="shared" si="129"/>
        <v>0</v>
      </c>
      <c r="CJ42" s="27">
        <f t="shared" si="16"/>
        <v>45599267.35</v>
      </c>
      <c r="CK42" s="28">
        <v>2571113.91</v>
      </c>
      <c r="CL42" s="28">
        <v>2571113.91</v>
      </c>
      <c r="CM42" s="33"/>
      <c r="CN42" s="33"/>
      <c r="CO42" s="33"/>
      <c r="CP42" s="33"/>
      <c r="CQ42" s="33"/>
      <c r="CR42" s="33"/>
      <c r="CS42" s="33"/>
      <c r="CT42" s="33"/>
      <c r="CU42" s="33"/>
      <c r="CV42" s="32">
        <f t="shared" si="88"/>
        <v>2571113.91</v>
      </c>
      <c r="CW42" s="28">
        <f t="shared" si="135"/>
        <v>48170381.260000005</v>
      </c>
      <c r="CX42" s="28">
        <f t="shared" si="136"/>
        <v>48170381.260000005</v>
      </c>
      <c r="CY42" s="28">
        <f t="shared" si="137"/>
        <v>0</v>
      </c>
      <c r="CZ42" s="28">
        <f t="shared" si="138"/>
        <v>0</v>
      </c>
      <c r="DA42" s="28">
        <f t="shared" si="139"/>
        <v>0</v>
      </c>
      <c r="DB42" s="28">
        <f t="shared" si="140"/>
        <v>0</v>
      </c>
      <c r="DC42" s="28">
        <f t="shared" si="141"/>
        <v>0</v>
      </c>
      <c r="DD42" s="28">
        <f t="shared" si="142"/>
        <v>0</v>
      </c>
      <c r="DE42" s="28">
        <f t="shared" si="143"/>
        <v>0</v>
      </c>
      <c r="DF42" s="28">
        <f t="shared" si="144"/>
        <v>0</v>
      </c>
      <c r="DG42" s="28">
        <f t="shared" si="145"/>
        <v>0</v>
      </c>
      <c r="DH42" s="26">
        <f t="shared" si="18"/>
        <v>48170381.260000005</v>
      </c>
    </row>
    <row r="43" spans="1:112" ht="60">
      <c r="A43" s="8"/>
      <c r="B43" s="20" t="s">
        <v>117</v>
      </c>
      <c r="C43" s="21" t="s">
        <v>104</v>
      </c>
      <c r="D43" s="22" t="s">
        <v>118</v>
      </c>
      <c r="E43" s="72">
        <v>114645</v>
      </c>
      <c r="F43" s="45">
        <v>114645</v>
      </c>
      <c r="G43" s="45">
        <v>0</v>
      </c>
      <c r="H43" s="45">
        <v>0</v>
      </c>
      <c r="I43" s="45">
        <v>0</v>
      </c>
      <c r="J43" s="72">
        <v>0</v>
      </c>
      <c r="K43" s="45">
        <v>0</v>
      </c>
      <c r="L43" s="45">
        <v>0</v>
      </c>
      <c r="M43" s="45">
        <v>0</v>
      </c>
      <c r="N43" s="45">
        <v>0</v>
      </c>
      <c r="O43" s="45">
        <v>0</v>
      </c>
      <c r="P43" s="71">
        <f t="shared" si="1"/>
        <v>114645</v>
      </c>
      <c r="Q43" s="33"/>
      <c r="R43" s="33"/>
      <c r="S43" s="33"/>
      <c r="T43" s="33"/>
      <c r="U43" s="33"/>
      <c r="V43" s="33"/>
      <c r="W43" s="33"/>
      <c r="X43" s="33"/>
      <c r="Y43" s="33"/>
      <c r="Z43" s="33"/>
      <c r="AA43" s="33"/>
      <c r="AB43" s="32">
        <f t="shared" si="11"/>
        <v>0</v>
      </c>
      <c r="AC43" s="29">
        <f t="shared" si="101"/>
        <v>114645</v>
      </c>
      <c r="AD43" s="28">
        <f t="shared" si="102"/>
        <v>114645</v>
      </c>
      <c r="AE43" s="28">
        <f t="shared" si="103"/>
        <v>0</v>
      </c>
      <c r="AF43" s="28">
        <f t="shared" si="104"/>
        <v>0</v>
      </c>
      <c r="AG43" s="28">
        <f t="shared" si="105"/>
        <v>0</v>
      </c>
      <c r="AH43" s="29">
        <f t="shared" si="106"/>
        <v>0</v>
      </c>
      <c r="AI43" s="28">
        <f t="shared" si="107"/>
        <v>0</v>
      </c>
      <c r="AJ43" s="28">
        <f t="shared" si="108"/>
        <v>0</v>
      </c>
      <c r="AK43" s="28">
        <f t="shared" si="109"/>
        <v>0</v>
      </c>
      <c r="AL43" s="28">
        <f t="shared" si="110"/>
        <v>0</v>
      </c>
      <c r="AM43" s="28">
        <f t="shared" si="111"/>
        <v>0</v>
      </c>
      <c r="AN43" s="27">
        <f t="shared" si="12"/>
        <v>114645</v>
      </c>
      <c r="AO43" s="33">
        <v>-7063.2</v>
      </c>
      <c r="AP43" s="33">
        <v>-7063.2</v>
      </c>
      <c r="AQ43" s="33"/>
      <c r="AR43" s="33"/>
      <c r="AS43" s="33"/>
      <c r="AT43" s="33"/>
      <c r="AU43" s="33"/>
      <c r="AV43" s="33"/>
      <c r="AW43" s="33"/>
      <c r="AX43" s="33"/>
      <c r="AY43" s="33"/>
      <c r="AZ43" s="32">
        <f t="shared" si="5"/>
        <v>-7063.2</v>
      </c>
      <c r="BA43" s="29">
        <f t="shared" si="112"/>
        <v>107581.8</v>
      </c>
      <c r="BB43" s="28">
        <f t="shared" si="113"/>
        <v>107581.8</v>
      </c>
      <c r="BC43" s="28">
        <f t="shared" si="114"/>
        <v>0</v>
      </c>
      <c r="BD43" s="28">
        <f t="shared" si="115"/>
        <v>0</v>
      </c>
      <c r="BE43" s="28">
        <f t="shared" si="116"/>
        <v>0</v>
      </c>
      <c r="BF43" s="29">
        <f t="shared" si="117"/>
        <v>0</v>
      </c>
      <c r="BG43" s="28">
        <f t="shared" si="118"/>
        <v>0</v>
      </c>
      <c r="BH43" s="28">
        <f t="shared" si="119"/>
        <v>0</v>
      </c>
      <c r="BI43" s="28">
        <f t="shared" si="120"/>
        <v>0</v>
      </c>
      <c r="BJ43" s="28">
        <f t="shared" si="121"/>
        <v>0</v>
      </c>
      <c r="BK43" s="28">
        <f t="shared" si="122"/>
        <v>0</v>
      </c>
      <c r="BL43" s="27">
        <f t="shared" si="14"/>
        <v>107581.8</v>
      </c>
      <c r="BM43" s="33"/>
      <c r="BN43" s="33"/>
      <c r="BO43" s="33"/>
      <c r="BP43" s="33"/>
      <c r="BQ43" s="33"/>
      <c r="BR43" s="33"/>
      <c r="BS43" s="33"/>
      <c r="BT43" s="33"/>
      <c r="BU43" s="33"/>
      <c r="BV43" s="33"/>
      <c r="BW43" s="33"/>
      <c r="BX43" s="32">
        <f t="shared" si="91"/>
        <v>0</v>
      </c>
      <c r="BY43" s="29">
        <f t="shared" si="133"/>
        <v>107581.8</v>
      </c>
      <c r="BZ43" s="28">
        <f t="shared" si="134"/>
        <v>107581.8</v>
      </c>
      <c r="CA43" s="28">
        <f t="shared" si="123"/>
        <v>0</v>
      </c>
      <c r="CB43" s="28">
        <f t="shared" si="124"/>
        <v>0</v>
      </c>
      <c r="CC43" s="28">
        <f t="shared" si="125"/>
        <v>0</v>
      </c>
      <c r="CD43" s="29">
        <f t="shared" si="131"/>
        <v>0</v>
      </c>
      <c r="CE43" s="28">
        <f t="shared" si="132"/>
        <v>0</v>
      </c>
      <c r="CF43" s="28">
        <f t="shared" si="126"/>
        <v>0</v>
      </c>
      <c r="CG43" s="28">
        <f t="shared" si="127"/>
        <v>0</v>
      </c>
      <c r="CH43" s="28">
        <f t="shared" si="128"/>
        <v>0</v>
      </c>
      <c r="CI43" s="28">
        <f t="shared" si="129"/>
        <v>0</v>
      </c>
      <c r="CJ43" s="27">
        <f t="shared" si="16"/>
        <v>107581.8</v>
      </c>
      <c r="CK43" s="44">
        <v>-58575</v>
      </c>
      <c r="CL43" s="44">
        <v>-58575</v>
      </c>
      <c r="CM43" s="33"/>
      <c r="CN43" s="33"/>
      <c r="CO43" s="33"/>
      <c r="CP43" s="33"/>
      <c r="CQ43" s="33"/>
      <c r="CR43" s="33"/>
      <c r="CS43" s="33"/>
      <c r="CT43" s="33"/>
      <c r="CU43" s="33"/>
      <c r="CV43" s="32">
        <f t="shared" si="88"/>
        <v>-58575</v>
      </c>
      <c r="CW43" s="28">
        <f t="shared" si="135"/>
        <v>49006.8</v>
      </c>
      <c r="CX43" s="28">
        <f t="shared" si="136"/>
        <v>49006.8</v>
      </c>
      <c r="CY43" s="28">
        <f t="shared" si="137"/>
        <v>0</v>
      </c>
      <c r="CZ43" s="28">
        <f t="shared" si="138"/>
        <v>0</v>
      </c>
      <c r="DA43" s="28">
        <f t="shared" si="139"/>
        <v>0</v>
      </c>
      <c r="DB43" s="28">
        <f t="shared" si="140"/>
        <v>0</v>
      </c>
      <c r="DC43" s="28">
        <f t="shared" si="141"/>
        <v>0</v>
      </c>
      <c r="DD43" s="28">
        <f t="shared" si="142"/>
        <v>0</v>
      </c>
      <c r="DE43" s="28">
        <f t="shared" si="143"/>
        <v>0</v>
      </c>
      <c r="DF43" s="28">
        <f t="shared" si="144"/>
        <v>0</v>
      </c>
      <c r="DG43" s="28">
        <f t="shared" si="145"/>
        <v>0</v>
      </c>
      <c r="DH43" s="26">
        <f t="shared" si="18"/>
        <v>49006.8</v>
      </c>
    </row>
    <row r="44" spans="1:112" ht="60">
      <c r="A44" s="8"/>
      <c r="B44" s="20" t="s">
        <v>119</v>
      </c>
      <c r="C44" s="21" t="s">
        <v>104</v>
      </c>
      <c r="D44" s="22" t="s">
        <v>120</v>
      </c>
      <c r="E44" s="72">
        <v>3808</v>
      </c>
      <c r="F44" s="45">
        <v>3808</v>
      </c>
      <c r="G44" s="45">
        <v>0</v>
      </c>
      <c r="H44" s="45">
        <v>0</v>
      </c>
      <c r="I44" s="45">
        <v>0</v>
      </c>
      <c r="J44" s="72">
        <v>0</v>
      </c>
      <c r="K44" s="45">
        <v>0</v>
      </c>
      <c r="L44" s="45">
        <v>0</v>
      </c>
      <c r="M44" s="45">
        <v>0</v>
      </c>
      <c r="N44" s="45">
        <v>0</v>
      </c>
      <c r="O44" s="45">
        <v>0</v>
      </c>
      <c r="P44" s="71">
        <f t="shared" si="1"/>
        <v>3808</v>
      </c>
      <c r="Q44" s="33"/>
      <c r="R44" s="33"/>
      <c r="S44" s="33"/>
      <c r="T44" s="33"/>
      <c r="U44" s="33"/>
      <c r="V44" s="33"/>
      <c r="W44" s="33"/>
      <c r="X44" s="33"/>
      <c r="Y44" s="33"/>
      <c r="Z44" s="33"/>
      <c r="AA44" s="33"/>
      <c r="AB44" s="32">
        <f t="shared" si="11"/>
        <v>0</v>
      </c>
      <c r="AC44" s="29">
        <f t="shared" si="101"/>
        <v>3808</v>
      </c>
      <c r="AD44" s="28">
        <f t="shared" si="102"/>
        <v>3808</v>
      </c>
      <c r="AE44" s="28">
        <f t="shared" si="103"/>
        <v>0</v>
      </c>
      <c r="AF44" s="28">
        <f t="shared" si="104"/>
        <v>0</v>
      </c>
      <c r="AG44" s="28">
        <f t="shared" si="105"/>
        <v>0</v>
      </c>
      <c r="AH44" s="29">
        <f t="shared" si="106"/>
        <v>0</v>
      </c>
      <c r="AI44" s="28">
        <f t="shared" si="107"/>
        <v>0</v>
      </c>
      <c r="AJ44" s="28">
        <f t="shared" si="108"/>
        <v>0</v>
      </c>
      <c r="AK44" s="28">
        <f t="shared" si="109"/>
        <v>0</v>
      </c>
      <c r="AL44" s="28">
        <f t="shared" si="110"/>
        <v>0</v>
      </c>
      <c r="AM44" s="28">
        <f t="shared" si="111"/>
        <v>0</v>
      </c>
      <c r="AN44" s="27">
        <f t="shared" si="12"/>
        <v>3808</v>
      </c>
      <c r="AO44" s="33">
        <v>-338</v>
      </c>
      <c r="AP44" s="33">
        <v>-338</v>
      </c>
      <c r="AQ44" s="33"/>
      <c r="AR44" s="33"/>
      <c r="AS44" s="33"/>
      <c r="AT44" s="33"/>
      <c r="AU44" s="33"/>
      <c r="AV44" s="33"/>
      <c r="AW44" s="33"/>
      <c r="AX44" s="33"/>
      <c r="AY44" s="33"/>
      <c r="AZ44" s="32">
        <f t="shared" si="5"/>
        <v>-338</v>
      </c>
      <c r="BA44" s="29">
        <f t="shared" si="112"/>
        <v>3470</v>
      </c>
      <c r="BB44" s="28">
        <f t="shared" si="113"/>
        <v>3470</v>
      </c>
      <c r="BC44" s="28">
        <f t="shared" si="114"/>
        <v>0</v>
      </c>
      <c r="BD44" s="28">
        <f t="shared" si="115"/>
        <v>0</v>
      </c>
      <c r="BE44" s="28">
        <f t="shared" si="116"/>
        <v>0</v>
      </c>
      <c r="BF44" s="29">
        <f t="shared" si="117"/>
        <v>0</v>
      </c>
      <c r="BG44" s="28">
        <f t="shared" si="118"/>
        <v>0</v>
      </c>
      <c r="BH44" s="28">
        <f t="shared" si="119"/>
        <v>0</v>
      </c>
      <c r="BI44" s="28">
        <f t="shared" si="120"/>
        <v>0</v>
      </c>
      <c r="BJ44" s="28">
        <f t="shared" si="121"/>
        <v>0</v>
      </c>
      <c r="BK44" s="28">
        <f t="shared" si="122"/>
        <v>0</v>
      </c>
      <c r="BL44" s="27">
        <f t="shared" si="14"/>
        <v>3470</v>
      </c>
      <c r="BM44" s="33"/>
      <c r="BN44" s="33"/>
      <c r="BO44" s="33"/>
      <c r="BP44" s="33"/>
      <c r="BQ44" s="33"/>
      <c r="BR44" s="33"/>
      <c r="BS44" s="33"/>
      <c r="BT44" s="33"/>
      <c r="BU44" s="33"/>
      <c r="BV44" s="33"/>
      <c r="BW44" s="33"/>
      <c r="BX44" s="32">
        <f t="shared" si="91"/>
        <v>0</v>
      </c>
      <c r="BY44" s="29">
        <f t="shared" si="133"/>
        <v>3470</v>
      </c>
      <c r="BZ44" s="28">
        <f t="shared" si="134"/>
        <v>3470</v>
      </c>
      <c r="CA44" s="28">
        <f t="shared" si="123"/>
        <v>0</v>
      </c>
      <c r="CB44" s="28">
        <f t="shared" si="124"/>
        <v>0</v>
      </c>
      <c r="CC44" s="28">
        <f t="shared" si="125"/>
        <v>0</v>
      </c>
      <c r="CD44" s="29">
        <f t="shared" si="131"/>
        <v>0</v>
      </c>
      <c r="CE44" s="28">
        <f t="shared" si="132"/>
        <v>0</v>
      </c>
      <c r="CF44" s="28">
        <f t="shared" si="126"/>
        <v>0</v>
      </c>
      <c r="CG44" s="28">
        <f t="shared" si="127"/>
        <v>0</v>
      </c>
      <c r="CH44" s="28">
        <f t="shared" si="128"/>
        <v>0</v>
      </c>
      <c r="CI44" s="28">
        <f t="shared" si="129"/>
        <v>0</v>
      </c>
      <c r="CJ44" s="27">
        <f t="shared" si="16"/>
        <v>3470</v>
      </c>
      <c r="CK44" s="44">
        <v>-2078</v>
      </c>
      <c r="CL44" s="44">
        <v>-2078</v>
      </c>
      <c r="CM44" s="33"/>
      <c r="CN44" s="33"/>
      <c r="CO44" s="33"/>
      <c r="CP44" s="33"/>
      <c r="CQ44" s="33"/>
      <c r="CR44" s="33"/>
      <c r="CS44" s="33"/>
      <c r="CT44" s="33"/>
      <c r="CU44" s="33"/>
      <c r="CV44" s="32">
        <f t="shared" si="88"/>
        <v>-2078</v>
      </c>
      <c r="CW44" s="28">
        <f t="shared" si="135"/>
        <v>1392</v>
      </c>
      <c r="CX44" s="28">
        <f t="shared" si="136"/>
        <v>1392</v>
      </c>
      <c r="CY44" s="28">
        <f t="shared" si="137"/>
        <v>0</v>
      </c>
      <c r="CZ44" s="28">
        <f t="shared" si="138"/>
        <v>0</v>
      </c>
      <c r="DA44" s="28">
        <f t="shared" si="139"/>
        <v>0</v>
      </c>
      <c r="DB44" s="28">
        <f t="shared" si="140"/>
        <v>0</v>
      </c>
      <c r="DC44" s="28">
        <f t="shared" si="141"/>
        <v>0</v>
      </c>
      <c r="DD44" s="28">
        <f t="shared" si="142"/>
        <v>0</v>
      </c>
      <c r="DE44" s="28">
        <f t="shared" si="143"/>
        <v>0</v>
      </c>
      <c r="DF44" s="28">
        <f t="shared" si="144"/>
        <v>0</v>
      </c>
      <c r="DG44" s="28">
        <f t="shared" si="145"/>
        <v>0</v>
      </c>
      <c r="DH44" s="26">
        <f t="shared" si="18"/>
        <v>1392</v>
      </c>
    </row>
    <row r="45" spans="1:112" ht="60">
      <c r="A45" s="8"/>
      <c r="B45" s="20" t="s">
        <v>121</v>
      </c>
      <c r="C45" s="21" t="s">
        <v>109</v>
      </c>
      <c r="D45" s="22" t="s">
        <v>122</v>
      </c>
      <c r="E45" s="72">
        <v>13283</v>
      </c>
      <c r="F45" s="45">
        <v>13283</v>
      </c>
      <c r="G45" s="45">
        <v>0</v>
      </c>
      <c r="H45" s="45">
        <v>0</v>
      </c>
      <c r="I45" s="45">
        <v>0</v>
      </c>
      <c r="J45" s="72">
        <v>0</v>
      </c>
      <c r="K45" s="45">
        <v>0</v>
      </c>
      <c r="L45" s="45">
        <v>0</v>
      </c>
      <c r="M45" s="45">
        <v>0</v>
      </c>
      <c r="N45" s="45">
        <v>0</v>
      </c>
      <c r="O45" s="45">
        <v>0</v>
      </c>
      <c r="P45" s="71">
        <f t="shared" si="1"/>
        <v>13283</v>
      </c>
      <c r="Q45" s="33"/>
      <c r="R45" s="33"/>
      <c r="S45" s="33"/>
      <c r="T45" s="33"/>
      <c r="U45" s="33"/>
      <c r="V45" s="33"/>
      <c r="W45" s="33"/>
      <c r="X45" s="33"/>
      <c r="Y45" s="33"/>
      <c r="Z45" s="33"/>
      <c r="AA45" s="33"/>
      <c r="AB45" s="32">
        <f t="shared" si="11"/>
        <v>0</v>
      </c>
      <c r="AC45" s="29">
        <f t="shared" si="101"/>
        <v>13283</v>
      </c>
      <c r="AD45" s="28">
        <f t="shared" si="102"/>
        <v>13283</v>
      </c>
      <c r="AE45" s="28">
        <f t="shared" si="103"/>
        <v>0</v>
      </c>
      <c r="AF45" s="28">
        <f t="shared" si="104"/>
        <v>0</v>
      </c>
      <c r="AG45" s="28">
        <f t="shared" si="105"/>
        <v>0</v>
      </c>
      <c r="AH45" s="29">
        <f t="shared" si="106"/>
        <v>0</v>
      </c>
      <c r="AI45" s="28">
        <f t="shared" si="107"/>
        <v>0</v>
      </c>
      <c r="AJ45" s="28">
        <f t="shared" si="108"/>
        <v>0</v>
      </c>
      <c r="AK45" s="28">
        <f t="shared" si="109"/>
        <v>0</v>
      </c>
      <c r="AL45" s="28">
        <f t="shared" si="110"/>
        <v>0</v>
      </c>
      <c r="AM45" s="28">
        <f t="shared" si="111"/>
        <v>0</v>
      </c>
      <c r="AN45" s="27">
        <f t="shared" si="12"/>
        <v>13283</v>
      </c>
      <c r="AO45" s="33">
        <v>-1181</v>
      </c>
      <c r="AP45" s="33">
        <v>-1181</v>
      </c>
      <c r="AQ45" s="33"/>
      <c r="AR45" s="33"/>
      <c r="AS45" s="33"/>
      <c r="AT45" s="33"/>
      <c r="AU45" s="33"/>
      <c r="AV45" s="33"/>
      <c r="AW45" s="33"/>
      <c r="AX45" s="33"/>
      <c r="AY45" s="33"/>
      <c r="AZ45" s="32">
        <f t="shared" si="5"/>
        <v>-1181</v>
      </c>
      <c r="BA45" s="29">
        <f t="shared" si="112"/>
        <v>12102</v>
      </c>
      <c r="BB45" s="28">
        <f t="shared" si="113"/>
        <v>12102</v>
      </c>
      <c r="BC45" s="28">
        <f t="shared" si="114"/>
        <v>0</v>
      </c>
      <c r="BD45" s="28">
        <f t="shared" si="115"/>
        <v>0</v>
      </c>
      <c r="BE45" s="28">
        <f t="shared" si="116"/>
        <v>0</v>
      </c>
      <c r="BF45" s="29">
        <f t="shared" si="117"/>
        <v>0</v>
      </c>
      <c r="BG45" s="28">
        <f t="shared" si="118"/>
        <v>0</v>
      </c>
      <c r="BH45" s="28">
        <f t="shared" si="119"/>
        <v>0</v>
      </c>
      <c r="BI45" s="28">
        <f t="shared" si="120"/>
        <v>0</v>
      </c>
      <c r="BJ45" s="28">
        <f t="shared" si="121"/>
        <v>0</v>
      </c>
      <c r="BK45" s="28">
        <f t="shared" si="122"/>
        <v>0</v>
      </c>
      <c r="BL45" s="27">
        <f t="shared" si="14"/>
        <v>12102</v>
      </c>
      <c r="BM45" s="33"/>
      <c r="BN45" s="33"/>
      <c r="BO45" s="33"/>
      <c r="BP45" s="33"/>
      <c r="BQ45" s="33"/>
      <c r="BR45" s="33"/>
      <c r="BS45" s="33"/>
      <c r="BT45" s="33"/>
      <c r="BU45" s="33"/>
      <c r="BV45" s="33"/>
      <c r="BW45" s="33"/>
      <c r="BX45" s="32">
        <f t="shared" si="91"/>
        <v>0</v>
      </c>
      <c r="BY45" s="29">
        <f t="shared" si="133"/>
        <v>12102</v>
      </c>
      <c r="BZ45" s="28">
        <f t="shared" si="134"/>
        <v>12102</v>
      </c>
      <c r="CA45" s="28">
        <f t="shared" si="123"/>
        <v>0</v>
      </c>
      <c r="CB45" s="28">
        <f t="shared" si="124"/>
        <v>0</v>
      </c>
      <c r="CC45" s="28">
        <f t="shared" si="125"/>
        <v>0</v>
      </c>
      <c r="CD45" s="29">
        <f t="shared" si="131"/>
        <v>0</v>
      </c>
      <c r="CE45" s="28">
        <f t="shared" si="132"/>
        <v>0</v>
      </c>
      <c r="CF45" s="28">
        <f t="shared" si="126"/>
        <v>0</v>
      </c>
      <c r="CG45" s="28">
        <f t="shared" si="127"/>
        <v>0</v>
      </c>
      <c r="CH45" s="28">
        <f t="shared" si="128"/>
        <v>0</v>
      </c>
      <c r="CI45" s="28">
        <f t="shared" si="129"/>
        <v>0</v>
      </c>
      <c r="CJ45" s="27">
        <f t="shared" si="16"/>
        <v>12102</v>
      </c>
      <c r="CK45" s="44">
        <v>-7262</v>
      </c>
      <c r="CL45" s="44">
        <v>-7262</v>
      </c>
      <c r="CM45" s="33"/>
      <c r="CN45" s="33"/>
      <c r="CO45" s="33"/>
      <c r="CP45" s="33"/>
      <c r="CQ45" s="33"/>
      <c r="CR45" s="33"/>
      <c r="CS45" s="33"/>
      <c r="CT45" s="33"/>
      <c r="CU45" s="33"/>
      <c r="CV45" s="32">
        <f t="shared" si="88"/>
        <v>-7262</v>
      </c>
      <c r="CW45" s="28">
        <f t="shared" si="135"/>
        <v>4840</v>
      </c>
      <c r="CX45" s="28">
        <f t="shared" si="136"/>
        <v>4840</v>
      </c>
      <c r="CY45" s="28">
        <f t="shared" si="137"/>
        <v>0</v>
      </c>
      <c r="CZ45" s="28">
        <f t="shared" si="138"/>
        <v>0</v>
      </c>
      <c r="DA45" s="28">
        <f t="shared" si="139"/>
        <v>0</v>
      </c>
      <c r="DB45" s="28">
        <f t="shared" si="140"/>
        <v>0</v>
      </c>
      <c r="DC45" s="28">
        <f t="shared" si="141"/>
        <v>0</v>
      </c>
      <c r="DD45" s="28">
        <f t="shared" si="142"/>
        <v>0</v>
      </c>
      <c r="DE45" s="28">
        <f t="shared" si="143"/>
        <v>0</v>
      </c>
      <c r="DF45" s="28">
        <f t="shared" si="144"/>
        <v>0</v>
      </c>
      <c r="DG45" s="28">
        <f t="shared" si="145"/>
        <v>0</v>
      </c>
      <c r="DH45" s="26">
        <f t="shared" si="18"/>
        <v>4840</v>
      </c>
    </row>
    <row r="46" spans="1:112" ht="60">
      <c r="A46" s="8"/>
      <c r="B46" s="20" t="s">
        <v>123</v>
      </c>
      <c r="C46" s="21" t="s">
        <v>109</v>
      </c>
      <c r="D46" s="22" t="s">
        <v>112</v>
      </c>
      <c r="E46" s="72">
        <v>86464</v>
      </c>
      <c r="F46" s="45">
        <v>86464</v>
      </c>
      <c r="G46" s="45">
        <v>0</v>
      </c>
      <c r="H46" s="45">
        <v>0</v>
      </c>
      <c r="I46" s="45">
        <v>0</v>
      </c>
      <c r="J46" s="72">
        <v>0</v>
      </c>
      <c r="K46" s="45">
        <v>0</v>
      </c>
      <c r="L46" s="45">
        <v>0</v>
      </c>
      <c r="M46" s="45">
        <v>0</v>
      </c>
      <c r="N46" s="45">
        <v>0</v>
      </c>
      <c r="O46" s="45">
        <v>0</v>
      </c>
      <c r="P46" s="71">
        <f t="shared" si="1"/>
        <v>86464</v>
      </c>
      <c r="Q46" s="33"/>
      <c r="R46" s="33"/>
      <c r="S46" s="33"/>
      <c r="T46" s="33"/>
      <c r="U46" s="33"/>
      <c r="V46" s="33"/>
      <c r="W46" s="33"/>
      <c r="X46" s="33"/>
      <c r="Y46" s="33"/>
      <c r="Z46" s="33"/>
      <c r="AA46" s="33"/>
      <c r="AB46" s="32">
        <f t="shared" si="11"/>
        <v>0</v>
      </c>
      <c r="AC46" s="29">
        <f t="shared" si="101"/>
        <v>86464</v>
      </c>
      <c r="AD46" s="28">
        <f t="shared" si="102"/>
        <v>86464</v>
      </c>
      <c r="AE46" s="28">
        <f t="shared" si="103"/>
        <v>0</v>
      </c>
      <c r="AF46" s="28">
        <f t="shared" si="104"/>
        <v>0</v>
      </c>
      <c r="AG46" s="28">
        <f t="shared" si="105"/>
        <v>0</v>
      </c>
      <c r="AH46" s="29">
        <f t="shared" si="106"/>
        <v>0</v>
      </c>
      <c r="AI46" s="28">
        <f t="shared" si="107"/>
        <v>0</v>
      </c>
      <c r="AJ46" s="28">
        <f t="shared" si="108"/>
        <v>0</v>
      </c>
      <c r="AK46" s="28">
        <f t="shared" si="109"/>
        <v>0</v>
      </c>
      <c r="AL46" s="28">
        <f t="shared" si="110"/>
        <v>0</v>
      </c>
      <c r="AM46" s="28">
        <f t="shared" si="111"/>
        <v>0</v>
      </c>
      <c r="AN46" s="27">
        <f t="shared" si="12"/>
        <v>86464</v>
      </c>
      <c r="AO46" s="33"/>
      <c r="AP46" s="33"/>
      <c r="AQ46" s="33"/>
      <c r="AR46" s="33"/>
      <c r="AS46" s="33"/>
      <c r="AT46" s="33"/>
      <c r="AU46" s="33"/>
      <c r="AV46" s="33"/>
      <c r="AW46" s="33"/>
      <c r="AX46" s="33"/>
      <c r="AY46" s="33"/>
      <c r="AZ46" s="32">
        <f t="shared" si="5"/>
        <v>0</v>
      </c>
      <c r="BA46" s="29">
        <f t="shared" si="112"/>
        <v>86464</v>
      </c>
      <c r="BB46" s="28">
        <f t="shared" si="113"/>
        <v>86464</v>
      </c>
      <c r="BC46" s="28">
        <f t="shared" si="114"/>
        <v>0</v>
      </c>
      <c r="BD46" s="28">
        <f t="shared" si="115"/>
        <v>0</v>
      </c>
      <c r="BE46" s="28">
        <f t="shared" si="116"/>
        <v>0</v>
      </c>
      <c r="BF46" s="29">
        <f t="shared" si="117"/>
        <v>0</v>
      </c>
      <c r="BG46" s="28">
        <f t="shared" si="118"/>
        <v>0</v>
      </c>
      <c r="BH46" s="28">
        <f t="shared" si="119"/>
        <v>0</v>
      </c>
      <c r="BI46" s="28">
        <f t="shared" si="120"/>
        <v>0</v>
      </c>
      <c r="BJ46" s="28">
        <f t="shared" si="121"/>
        <v>0</v>
      </c>
      <c r="BK46" s="28">
        <f t="shared" si="122"/>
        <v>0</v>
      </c>
      <c r="BL46" s="27">
        <f t="shared" si="14"/>
        <v>86464</v>
      </c>
      <c r="BM46" s="33"/>
      <c r="BN46" s="33"/>
      <c r="BO46" s="33"/>
      <c r="BP46" s="33"/>
      <c r="BQ46" s="33"/>
      <c r="BR46" s="33"/>
      <c r="BS46" s="33"/>
      <c r="BT46" s="33"/>
      <c r="BU46" s="33"/>
      <c r="BV46" s="33"/>
      <c r="BW46" s="33"/>
      <c r="BX46" s="32">
        <f t="shared" si="91"/>
        <v>0</v>
      </c>
      <c r="BY46" s="29">
        <f t="shared" si="133"/>
        <v>86464</v>
      </c>
      <c r="BZ46" s="28">
        <f t="shared" si="134"/>
        <v>86464</v>
      </c>
      <c r="CA46" s="28">
        <f t="shared" si="123"/>
        <v>0</v>
      </c>
      <c r="CB46" s="28">
        <f t="shared" si="124"/>
        <v>0</v>
      </c>
      <c r="CC46" s="28">
        <f t="shared" si="125"/>
        <v>0</v>
      </c>
      <c r="CD46" s="29">
        <f t="shared" si="131"/>
        <v>0</v>
      </c>
      <c r="CE46" s="28">
        <f t="shared" si="132"/>
        <v>0</v>
      </c>
      <c r="CF46" s="28">
        <f t="shared" si="126"/>
        <v>0</v>
      </c>
      <c r="CG46" s="28">
        <f t="shared" si="127"/>
        <v>0</v>
      </c>
      <c r="CH46" s="28">
        <f t="shared" si="128"/>
        <v>0</v>
      </c>
      <c r="CI46" s="28">
        <f t="shared" si="129"/>
        <v>0</v>
      </c>
      <c r="CJ46" s="27">
        <f t="shared" si="16"/>
        <v>86464</v>
      </c>
      <c r="CK46" s="44">
        <v>-44657.6</v>
      </c>
      <c r="CL46" s="44">
        <v>-44657.6</v>
      </c>
      <c r="CM46" s="33"/>
      <c r="CN46" s="33"/>
      <c r="CO46" s="33"/>
      <c r="CP46" s="33"/>
      <c r="CQ46" s="33"/>
      <c r="CR46" s="33"/>
      <c r="CS46" s="33"/>
      <c r="CT46" s="33"/>
      <c r="CU46" s="33"/>
      <c r="CV46" s="32">
        <f t="shared" si="88"/>
        <v>-44657.6</v>
      </c>
      <c r="CW46" s="28">
        <f t="shared" si="135"/>
        <v>41806.4</v>
      </c>
      <c r="CX46" s="28">
        <f t="shared" si="136"/>
        <v>41806.4</v>
      </c>
      <c r="CY46" s="28">
        <f t="shared" si="137"/>
        <v>0</v>
      </c>
      <c r="CZ46" s="28">
        <f t="shared" si="138"/>
        <v>0</v>
      </c>
      <c r="DA46" s="28">
        <f t="shared" si="139"/>
        <v>0</v>
      </c>
      <c r="DB46" s="28">
        <f t="shared" si="140"/>
        <v>0</v>
      </c>
      <c r="DC46" s="28">
        <f t="shared" si="141"/>
        <v>0</v>
      </c>
      <c r="DD46" s="28">
        <f t="shared" si="142"/>
        <v>0</v>
      </c>
      <c r="DE46" s="28">
        <f t="shared" si="143"/>
        <v>0</v>
      </c>
      <c r="DF46" s="28">
        <f t="shared" si="144"/>
        <v>0</v>
      </c>
      <c r="DG46" s="28">
        <f t="shared" si="145"/>
        <v>0</v>
      </c>
      <c r="DH46" s="26">
        <f t="shared" si="18"/>
        <v>41806.4</v>
      </c>
    </row>
    <row r="47" spans="1:112" ht="24">
      <c r="A47" s="8"/>
      <c r="B47" s="20" t="s">
        <v>124</v>
      </c>
      <c r="C47" s="21" t="s">
        <v>109</v>
      </c>
      <c r="D47" s="22" t="s">
        <v>125</v>
      </c>
      <c r="E47" s="72">
        <v>9505</v>
      </c>
      <c r="F47" s="45">
        <v>9505</v>
      </c>
      <c r="G47" s="45">
        <v>0</v>
      </c>
      <c r="H47" s="45">
        <v>0</v>
      </c>
      <c r="I47" s="45">
        <v>0</v>
      </c>
      <c r="J47" s="72">
        <v>0</v>
      </c>
      <c r="K47" s="45">
        <v>0</v>
      </c>
      <c r="L47" s="45">
        <v>0</v>
      </c>
      <c r="M47" s="45">
        <v>0</v>
      </c>
      <c r="N47" s="45">
        <v>0</v>
      </c>
      <c r="O47" s="45">
        <v>0</v>
      </c>
      <c r="P47" s="71">
        <f t="shared" si="1"/>
        <v>9505</v>
      </c>
      <c r="Q47" s="33"/>
      <c r="R47" s="33"/>
      <c r="S47" s="33"/>
      <c r="T47" s="33"/>
      <c r="U47" s="33"/>
      <c r="V47" s="33"/>
      <c r="W47" s="33"/>
      <c r="X47" s="33"/>
      <c r="Y47" s="33"/>
      <c r="Z47" s="33"/>
      <c r="AA47" s="33"/>
      <c r="AB47" s="32">
        <f t="shared" si="11"/>
        <v>0</v>
      </c>
      <c r="AC47" s="29">
        <f t="shared" si="101"/>
        <v>9505</v>
      </c>
      <c r="AD47" s="28">
        <f t="shared" si="102"/>
        <v>9505</v>
      </c>
      <c r="AE47" s="28">
        <f t="shared" si="103"/>
        <v>0</v>
      </c>
      <c r="AF47" s="28">
        <f t="shared" si="104"/>
        <v>0</v>
      </c>
      <c r="AG47" s="28">
        <f t="shared" si="105"/>
        <v>0</v>
      </c>
      <c r="AH47" s="29">
        <f t="shared" si="106"/>
        <v>0</v>
      </c>
      <c r="AI47" s="28">
        <f t="shared" si="107"/>
        <v>0</v>
      </c>
      <c r="AJ47" s="28">
        <f t="shared" si="108"/>
        <v>0</v>
      </c>
      <c r="AK47" s="28">
        <f t="shared" si="109"/>
        <v>0</v>
      </c>
      <c r="AL47" s="28">
        <f t="shared" si="110"/>
        <v>0</v>
      </c>
      <c r="AM47" s="28">
        <f t="shared" si="111"/>
        <v>0</v>
      </c>
      <c r="AN47" s="27">
        <f t="shared" si="12"/>
        <v>9505</v>
      </c>
      <c r="AO47" s="33"/>
      <c r="AP47" s="33"/>
      <c r="AQ47" s="33"/>
      <c r="AR47" s="33"/>
      <c r="AS47" s="33"/>
      <c r="AT47" s="33"/>
      <c r="AU47" s="33"/>
      <c r="AV47" s="33"/>
      <c r="AW47" s="33"/>
      <c r="AX47" s="33"/>
      <c r="AY47" s="33"/>
      <c r="AZ47" s="32">
        <f t="shared" si="5"/>
        <v>0</v>
      </c>
      <c r="BA47" s="29">
        <f t="shared" si="112"/>
        <v>9505</v>
      </c>
      <c r="BB47" s="28">
        <f t="shared" si="113"/>
        <v>9505</v>
      </c>
      <c r="BC47" s="28">
        <f t="shared" si="114"/>
        <v>0</v>
      </c>
      <c r="BD47" s="28">
        <f t="shared" si="115"/>
        <v>0</v>
      </c>
      <c r="BE47" s="28">
        <f t="shared" si="116"/>
        <v>0</v>
      </c>
      <c r="BF47" s="29">
        <f t="shared" si="117"/>
        <v>0</v>
      </c>
      <c r="BG47" s="28">
        <f t="shared" si="118"/>
        <v>0</v>
      </c>
      <c r="BH47" s="28">
        <f t="shared" si="119"/>
        <v>0</v>
      </c>
      <c r="BI47" s="28">
        <f t="shared" si="120"/>
        <v>0</v>
      </c>
      <c r="BJ47" s="28">
        <f t="shared" si="121"/>
        <v>0</v>
      </c>
      <c r="BK47" s="28">
        <f t="shared" si="122"/>
        <v>0</v>
      </c>
      <c r="BL47" s="27">
        <f t="shared" si="14"/>
        <v>9505</v>
      </c>
      <c r="BM47" s="33"/>
      <c r="BN47" s="33"/>
      <c r="BO47" s="33"/>
      <c r="BP47" s="33"/>
      <c r="BQ47" s="33"/>
      <c r="BR47" s="33"/>
      <c r="BS47" s="33"/>
      <c r="BT47" s="33"/>
      <c r="BU47" s="33"/>
      <c r="BV47" s="33"/>
      <c r="BW47" s="33"/>
      <c r="BX47" s="32">
        <f t="shared" si="91"/>
        <v>0</v>
      </c>
      <c r="BY47" s="29">
        <f t="shared" si="133"/>
        <v>9505</v>
      </c>
      <c r="BZ47" s="28">
        <f t="shared" si="134"/>
        <v>9505</v>
      </c>
      <c r="CA47" s="28">
        <f t="shared" si="123"/>
        <v>0</v>
      </c>
      <c r="CB47" s="28">
        <f t="shared" si="124"/>
        <v>0</v>
      </c>
      <c r="CC47" s="28">
        <f t="shared" si="125"/>
        <v>0</v>
      </c>
      <c r="CD47" s="29">
        <f t="shared" si="131"/>
        <v>0</v>
      </c>
      <c r="CE47" s="28">
        <f t="shared" si="132"/>
        <v>0</v>
      </c>
      <c r="CF47" s="28">
        <f t="shared" si="126"/>
        <v>0</v>
      </c>
      <c r="CG47" s="28">
        <f t="shared" si="127"/>
        <v>0</v>
      </c>
      <c r="CH47" s="28">
        <f t="shared" si="128"/>
        <v>0</v>
      </c>
      <c r="CI47" s="28">
        <f t="shared" si="129"/>
        <v>0</v>
      </c>
      <c r="CJ47" s="27">
        <f t="shared" si="16"/>
        <v>9505</v>
      </c>
      <c r="CK47" s="44">
        <v>-5017.4</v>
      </c>
      <c r="CL47" s="44">
        <v>-5017.4</v>
      </c>
      <c r="CM47" s="33"/>
      <c r="CN47" s="33"/>
      <c r="CO47" s="33"/>
      <c r="CP47" s="33"/>
      <c r="CQ47" s="33"/>
      <c r="CR47" s="33"/>
      <c r="CS47" s="33"/>
      <c r="CT47" s="33"/>
      <c r="CU47" s="33"/>
      <c r="CV47" s="32">
        <f t="shared" si="88"/>
        <v>-5017.4</v>
      </c>
      <c r="CW47" s="28">
        <f t="shared" si="135"/>
        <v>4487.6</v>
      </c>
      <c r="CX47" s="28">
        <f t="shared" si="136"/>
        <v>4487.6</v>
      </c>
      <c r="CY47" s="28">
        <f t="shared" si="137"/>
        <v>0</v>
      </c>
      <c r="CZ47" s="28">
        <f t="shared" si="138"/>
        <v>0</v>
      </c>
      <c r="DA47" s="28">
        <f t="shared" si="139"/>
        <v>0</v>
      </c>
      <c r="DB47" s="28">
        <f t="shared" si="140"/>
        <v>0</v>
      </c>
      <c r="DC47" s="28">
        <f t="shared" si="141"/>
        <v>0</v>
      </c>
      <c r="DD47" s="28">
        <f t="shared" si="142"/>
        <v>0</v>
      </c>
      <c r="DE47" s="28">
        <f t="shared" si="143"/>
        <v>0</v>
      </c>
      <c r="DF47" s="28">
        <f t="shared" si="144"/>
        <v>0</v>
      </c>
      <c r="DG47" s="28">
        <f t="shared" si="145"/>
        <v>0</v>
      </c>
      <c r="DH47" s="26">
        <f t="shared" si="18"/>
        <v>4487.6</v>
      </c>
    </row>
    <row r="48" spans="1:112" ht="36">
      <c r="A48" s="8"/>
      <c r="B48" s="20" t="s">
        <v>126</v>
      </c>
      <c r="C48" s="21" t="s">
        <v>77</v>
      </c>
      <c r="D48" s="22" t="s">
        <v>127</v>
      </c>
      <c r="E48" s="72">
        <v>1912937</v>
      </c>
      <c r="F48" s="45">
        <v>1912937</v>
      </c>
      <c r="G48" s="45">
        <v>0</v>
      </c>
      <c r="H48" s="45">
        <v>0</v>
      </c>
      <c r="I48" s="45">
        <v>0</v>
      </c>
      <c r="J48" s="72">
        <v>0</v>
      </c>
      <c r="K48" s="45">
        <v>0</v>
      </c>
      <c r="L48" s="45">
        <v>0</v>
      </c>
      <c r="M48" s="45">
        <v>0</v>
      </c>
      <c r="N48" s="45">
        <v>0</v>
      </c>
      <c r="O48" s="45">
        <v>0</v>
      </c>
      <c r="P48" s="71">
        <f t="shared" si="1"/>
        <v>1912937</v>
      </c>
      <c r="Q48" s="33"/>
      <c r="R48" s="33"/>
      <c r="S48" s="33"/>
      <c r="T48" s="33"/>
      <c r="U48" s="33"/>
      <c r="V48" s="33"/>
      <c r="W48" s="33"/>
      <c r="X48" s="33"/>
      <c r="Y48" s="33"/>
      <c r="Z48" s="33"/>
      <c r="AA48" s="33"/>
      <c r="AB48" s="32">
        <f t="shared" si="11"/>
        <v>0</v>
      </c>
      <c r="AC48" s="29">
        <f t="shared" si="101"/>
        <v>1912937</v>
      </c>
      <c r="AD48" s="28">
        <f t="shared" si="102"/>
        <v>1912937</v>
      </c>
      <c r="AE48" s="28">
        <f t="shared" si="103"/>
        <v>0</v>
      </c>
      <c r="AF48" s="28">
        <f t="shared" si="104"/>
        <v>0</v>
      </c>
      <c r="AG48" s="28">
        <f t="shared" si="105"/>
        <v>0</v>
      </c>
      <c r="AH48" s="29">
        <f t="shared" si="106"/>
        <v>0</v>
      </c>
      <c r="AI48" s="28">
        <f t="shared" si="107"/>
        <v>0</v>
      </c>
      <c r="AJ48" s="28">
        <f t="shared" si="108"/>
        <v>0</v>
      </c>
      <c r="AK48" s="28">
        <f t="shared" si="109"/>
        <v>0</v>
      </c>
      <c r="AL48" s="28">
        <f t="shared" si="110"/>
        <v>0</v>
      </c>
      <c r="AM48" s="28">
        <f t="shared" si="111"/>
        <v>0</v>
      </c>
      <c r="AN48" s="27">
        <f t="shared" si="12"/>
        <v>1912937</v>
      </c>
      <c r="AO48" s="33">
        <v>8582.2</v>
      </c>
      <c r="AP48" s="33">
        <v>8582.2</v>
      </c>
      <c r="AQ48" s="33"/>
      <c r="AR48" s="33"/>
      <c r="AS48" s="33"/>
      <c r="AT48" s="33"/>
      <c r="AU48" s="33"/>
      <c r="AV48" s="33"/>
      <c r="AW48" s="33"/>
      <c r="AX48" s="33"/>
      <c r="AY48" s="33"/>
      <c r="AZ48" s="32">
        <f t="shared" si="5"/>
        <v>8582.2</v>
      </c>
      <c r="BA48" s="29">
        <f t="shared" si="112"/>
        <v>1921519.2</v>
      </c>
      <c r="BB48" s="28">
        <f t="shared" si="113"/>
        <v>1921519.2</v>
      </c>
      <c r="BC48" s="28">
        <f t="shared" si="114"/>
        <v>0</v>
      </c>
      <c r="BD48" s="28">
        <f t="shared" si="115"/>
        <v>0</v>
      </c>
      <c r="BE48" s="28">
        <f t="shared" si="116"/>
        <v>0</v>
      </c>
      <c r="BF48" s="29">
        <f t="shared" si="117"/>
        <v>0</v>
      </c>
      <c r="BG48" s="28">
        <f t="shared" si="118"/>
        <v>0</v>
      </c>
      <c r="BH48" s="28">
        <f t="shared" si="119"/>
        <v>0</v>
      </c>
      <c r="BI48" s="28">
        <f t="shared" si="120"/>
        <v>0</v>
      </c>
      <c r="BJ48" s="28">
        <f t="shared" si="121"/>
        <v>0</v>
      </c>
      <c r="BK48" s="28">
        <f t="shared" si="122"/>
        <v>0</v>
      </c>
      <c r="BL48" s="27">
        <f t="shared" si="14"/>
        <v>1921519.2</v>
      </c>
      <c r="BM48" s="33"/>
      <c r="BN48" s="33"/>
      <c r="BO48" s="33"/>
      <c r="BP48" s="33"/>
      <c r="BQ48" s="33"/>
      <c r="BR48" s="33"/>
      <c r="BS48" s="33"/>
      <c r="BT48" s="33"/>
      <c r="BU48" s="33"/>
      <c r="BV48" s="33"/>
      <c r="BW48" s="33"/>
      <c r="BX48" s="32">
        <f t="shared" si="91"/>
        <v>0</v>
      </c>
      <c r="BY48" s="29">
        <f t="shared" si="133"/>
        <v>1921519.2</v>
      </c>
      <c r="BZ48" s="28">
        <f t="shared" si="134"/>
        <v>1921519.2</v>
      </c>
      <c r="CA48" s="28">
        <f t="shared" si="123"/>
        <v>0</v>
      </c>
      <c r="CB48" s="28">
        <f t="shared" si="124"/>
        <v>0</v>
      </c>
      <c r="CC48" s="28">
        <f t="shared" si="125"/>
        <v>0</v>
      </c>
      <c r="CD48" s="29">
        <f t="shared" si="131"/>
        <v>0</v>
      </c>
      <c r="CE48" s="28">
        <f t="shared" si="132"/>
        <v>0</v>
      </c>
      <c r="CF48" s="28">
        <f t="shared" si="126"/>
        <v>0</v>
      </c>
      <c r="CG48" s="28">
        <f t="shared" si="127"/>
        <v>0</v>
      </c>
      <c r="CH48" s="28">
        <f t="shared" si="128"/>
        <v>0</v>
      </c>
      <c r="CI48" s="28">
        <f t="shared" si="129"/>
        <v>0</v>
      </c>
      <c r="CJ48" s="27">
        <f t="shared" si="16"/>
        <v>1921519.2</v>
      </c>
      <c r="CK48" s="44">
        <v>-782304</v>
      </c>
      <c r="CL48" s="44">
        <v>-782304</v>
      </c>
      <c r="CM48" s="33"/>
      <c r="CN48" s="33"/>
      <c r="CO48" s="33"/>
      <c r="CP48" s="33"/>
      <c r="CQ48" s="33"/>
      <c r="CR48" s="33"/>
      <c r="CS48" s="33"/>
      <c r="CT48" s="33"/>
      <c r="CU48" s="33"/>
      <c r="CV48" s="32">
        <f t="shared" si="88"/>
        <v>-782304</v>
      </c>
      <c r="CW48" s="28">
        <f t="shared" si="135"/>
        <v>1139215.2</v>
      </c>
      <c r="CX48" s="28">
        <f t="shared" si="136"/>
        <v>1139215.2</v>
      </c>
      <c r="CY48" s="28">
        <f t="shared" si="137"/>
        <v>0</v>
      </c>
      <c r="CZ48" s="28">
        <f t="shared" si="138"/>
        <v>0</v>
      </c>
      <c r="DA48" s="28">
        <f t="shared" si="139"/>
        <v>0</v>
      </c>
      <c r="DB48" s="28">
        <f t="shared" si="140"/>
        <v>0</v>
      </c>
      <c r="DC48" s="28">
        <f t="shared" si="141"/>
        <v>0</v>
      </c>
      <c r="DD48" s="28">
        <f t="shared" si="142"/>
        <v>0</v>
      </c>
      <c r="DE48" s="28">
        <f t="shared" si="143"/>
        <v>0</v>
      </c>
      <c r="DF48" s="28">
        <f t="shared" si="144"/>
        <v>0</v>
      </c>
      <c r="DG48" s="28">
        <f t="shared" si="145"/>
        <v>0</v>
      </c>
      <c r="DH48" s="26">
        <f t="shared" si="18"/>
        <v>1139215.2</v>
      </c>
    </row>
    <row r="49" spans="1:112" ht="150" customHeight="1">
      <c r="A49" s="8"/>
      <c r="B49" s="20">
        <v>3031</v>
      </c>
      <c r="C49" s="21" t="s">
        <v>109</v>
      </c>
      <c r="D49" s="22" t="s">
        <v>342</v>
      </c>
      <c r="E49" s="72"/>
      <c r="F49" s="45"/>
      <c r="G49" s="45"/>
      <c r="H49" s="45"/>
      <c r="I49" s="45"/>
      <c r="J49" s="72"/>
      <c r="K49" s="45"/>
      <c r="L49" s="45"/>
      <c r="M49" s="45"/>
      <c r="N49" s="45"/>
      <c r="O49" s="45"/>
      <c r="P49" s="71"/>
      <c r="Q49" s="33"/>
      <c r="R49" s="33"/>
      <c r="S49" s="33"/>
      <c r="T49" s="33"/>
      <c r="U49" s="33"/>
      <c r="V49" s="33"/>
      <c r="W49" s="33"/>
      <c r="X49" s="33"/>
      <c r="Y49" s="33"/>
      <c r="Z49" s="33"/>
      <c r="AA49" s="33"/>
      <c r="AB49" s="32"/>
      <c r="AC49" s="29"/>
      <c r="AD49" s="28"/>
      <c r="AE49" s="28"/>
      <c r="AF49" s="28"/>
      <c r="AG49" s="28"/>
      <c r="AH49" s="29"/>
      <c r="AI49" s="28"/>
      <c r="AJ49" s="28"/>
      <c r="AK49" s="28"/>
      <c r="AL49" s="28"/>
      <c r="AM49" s="28"/>
      <c r="AN49" s="27"/>
      <c r="AO49" s="33"/>
      <c r="AP49" s="33"/>
      <c r="AQ49" s="33"/>
      <c r="AR49" s="33"/>
      <c r="AS49" s="33"/>
      <c r="AT49" s="33"/>
      <c r="AU49" s="33"/>
      <c r="AV49" s="33"/>
      <c r="AW49" s="33"/>
      <c r="AX49" s="33"/>
      <c r="AY49" s="33"/>
      <c r="AZ49" s="32"/>
      <c r="BA49" s="29"/>
      <c r="BB49" s="28"/>
      <c r="BC49" s="28"/>
      <c r="BD49" s="28"/>
      <c r="BE49" s="28"/>
      <c r="BF49" s="29"/>
      <c r="BG49" s="28"/>
      <c r="BH49" s="28"/>
      <c r="BI49" s="28"/>
      <c r="BJ49" s="28"/>
      <c r="BK49" s="28"/>
      <c r="BL49" s="27"/>
      <c r="BM49" s="177">
        <v>150700</v>
      </c>
      <c r="BN49" s="177">
        <v>150700</v>
      </c>
      <c r="BO49" s="33"/>
      <c r="BP49" s="33"/>
      <c r="BQ49" s="33"/>
      <c r="BR49" s="33"/>
      <c r="BS49" s="33"/>
      <c r="BT49" s="33"/>
      <c r="BU49" s="33"/>
      <c r="BV49" s="33"/>
      <c r="BW49" s="33"/>
      <c r="BX49" s="32"/>
      <c r="BY49" s="29">
        <f t="shared" si="133"/>
        <v>150700</v>
      </c>
      <c r="BZ49" s="28">
        <f t="shared" si="134"/>
        <v>150700</v>
      </c>
      <c r="CA49" s="28"/>
      <c r="CB49" s="28"/>
      <c r="CC49" s="28"/>
      <c r="CD49" s="29"/>
      <c r="CE49" s="28"/>
      <c r="CF49" s="28"/>
      <c r="CG49" s="28"/>
      <c r="CH49" s="28"/>
      <c r="CI49" s="28"/>
      <c r="CJ49" s="27">
        <f t="shared" si="16"/>
        <v>150700</v>
      </c>
      <c r="CK49" s="243"/>
      <c r="CL49" s="243"/>
      <c r="CM49" s="33"/>
      <c r="CN49" s="33"/>
      <c r="CO49" s="33"/>
      <c r="CP49" s="33"/>
      <c r="CQ49" s="33"/>
      <c r="CR49" s="33"/>
      <c r="CS49" s="33"/>
      <c r="CT49" s="33"/>
      <c r="CU49" s="33"/>
      <c r="CV49" s="32"/>
      <c r="CW49" s="28">
        <f t="shared" si="135"/>
        <v>150700</v>
      </c>
      <c r="CX49" s="28">
        <f t="shared" si="136"/>
        <v>150700</v>
      </c>
      <c r="CY49" s="28"/>
      <c r="CZ49" s="28"/>
      <c r="DA49" s="28"/>
      <c r="DB49" s="28"/>
      <c r="DC49" s="28"/>
      <c r="DD49" s="28"/>
      <c r="DE49" s="28"/>
      <c r="DF49" s="28"/>
      <c r="DG49" s="28"/>
      <c r="DH49" s="26">
        <f t="shared" si="18"/>
        <v>150700</v>
      </c>
    </row>
    <row r="50" spans="1:112" ht="62.25" customHeight="1">
      <c r="A50" s="8"/>
      <c r="B50" s="182">
        <v>3033</v>
      </c>
      <c r="C50" s="22" t="s">
        <v>109</v>
      </c>
      <c r="D50" s="22" t="s">
        <v>343</v>
      </c>
      <c r="E50" s="72"/>
      <c r="F50" s="45"/>
      <c r="G50" s="45"/>
      <c r="H50" s="45"/>
      <c r="I50" s="45"/>
      <c r="J50" s="72"/>
      <c r="K50" s="45"/>
      <c r="L50" s="45"/>
      <c r="M50" s="45"/>
      <c r="N50" s="45"/>
      <c r="O50" s="45"/>
      <c r="P50" s="71"/>
      <c r="Q50" s="33"/>
      <c r="R50" s="33"/>
      <c r="S50" s="33"/>
      <c r="T50" s="33"/>
      <c r="U50" s="33"/>
      <c r="V50" s="33"/>
      <c r="W50" s="33"/>
      <c r="X50" s="33"/>
      <c r="Y50" s="33"/>
      <c r="Z50" s="33"/>
      <c r="AA50" s="33"/>
      <c r="AB50" s="32"/>
      <c r="AC50" s="29"/>
      <c r="AD50" s="28"/>
      <c r="AE50" s="28"/>
      <c r="AF50" s="28"/>
      <c r="AG50" s="28"/>
      <c r="AH50" s="29"/>
      <c r="AI50" s="28"/>
      <c r="AJ50" s="28"/>
      <c r="AK50" s="28"/>
      <c r="AL50" s="28"/>
      <c r="AM50" s="28"/>
      <c r="AN50" s="27"/>
      <c r="AO50" s="33"/>
      <c r="AP50" s="33"/>
      <c r="AQ50" s="33"/>
      <c r="AR50" s="33"/>
      <c r="AS50" s="33"/>
      <c r="AT50" s="33"/>
      <c r="AU50" s="33"/>
      <c r="AV50" s="33"/>
      <c r="AW50" s="33"/>
      <c r="AX50" s="33"/>
      <c r="AY50" s="33"/>
      <c r="AZ50" s="32"/>
      <c r="BA50" s="29"/>
      <c r="BB50" s="28"/>
      <c r="BC50" s="28"/>
      <c r="BD50" s="28"/>
      <c r="BE50" s="28"/>
      <c r="BF50" s="29"/>
      <c r="BG50" s="28"/>
      <c r="BH50" s="28"/>
      <c r="BI50" s="28"/>
      <c r="BJ50" s="28"/>
      <c r="BK50" s="28"/>
      <c r="BL50" s="27"/>
      <c r="BM50" s="177">
        <v>2600</v>
      </c>
      <c r="BN50" s="177">
        <v>2600</v>
      </c>
      <c r="BO50" s="33"/>
      <c r="BP50" s="33"/>
      <c r="BQ50" s="33"/>
      <c r="BR50" s="33"/>
      <c r="BS50" s="33"/>
      <c r="BT50" s="33"/>
      <c r="BU50" s="33"/>
      <c r="BV50" s="33"/>
      <c r="BW50" s="33"/>
      <c r="BX50" s="32"/>
      <c r="BY50" s="29">
        <f t="shared" si="133"/>
        <v>2600</v>
      </c>
      <c r="BZ50" s="28">
        <f t="shared" si="134"/>
        <v>2600</v>
      </c>
      <c r="CA50" s="28"/>
      <c r="CB50" s="28"/>
      <c r="CC50" s="28"/>
      <c r="CD50" s="29"/>
      <c r="CE50" s="28"/>
      <c r="CF50" s="28"/>
      <c r="CG50" s="28"/>
      <c r="CH50" s="28"/>
      <c r="CI50" s="28"/>
      <c r="CJ50" s="27">
        <f t="shared" si="16"/>
        <v>2600</v>
      </c>
      <c r="CK50" s="243"/>
      <c r="CL50" s="243"/>
      <c r="CM50" s="33"/>
      <c r="CN50" s="33"/>
      <c r="CO50" s="33"/>
      <c r="CP50" s="33"/>
      <c r="CQ50" s="33"/>
      <c r="CR50" s="33"/>
      <c r="CS50" s="33"/>
      <c r="CT50" s="33"/>
      <c r="CU50" s="33"/>
      <c r="CV50" s="32"/>
      <c r="CW50" s="28">
        <f t="shared" si="135"/>
        <v>2600</v>
      </c>
      <c r="CX50" s="28">
        <f t="shared" si="136"/>
        <v>2600</v>
      </c>
      <c r="CY50" s="28"/>
      <c r="CZ50" s="28"/>
      <c r="DA50" s="28"/>
      <c r="DB50" s="28"/>
      <c r="DC50" s="28"/>
      <c r="DD50" s="28"/>
      <c r="DE50" s="28"/>
      <c r="DF50" s="28"/>
      <c r="DG50" s="28"/>
      <c r="DH50" s="26">
        <f t="shared" si="18"/>
        <v>2600</v>
      </c>
    </row>
    <row r="51" spans="1:112" ht="30.75" customHeight="1">
      <c r="A51" s="8"/>
      <c r="B51" s="182">
        <v>3034</v>
      </c>
      <c r="C51" s="22" t="s">
        <v>109</v>
      </c>
      <c r="D51" s="22" t="s">
        <v>344</v>
      </c>
      <c r="E51" s="72"/>
      <c r="F51" s="45"/>
      <c r="G51" s="45"/>
      <c r="H51" s="45"/>
      <c r="I51" s="45"/>
      <c r="J51" s="72"/>
      <c r="K51" s="45"/>
      <c r="L51" s="45"/>
      <c r="M51" s="45"/>
      <c r="N51" s="45"/>
      <c r="O51" s="45"/>
      <c r="P51" s="71"/>
      <c r="Q51" s="33"/>
      <c r="R51" s="33"/>
      <c r="S51" s="33"/>
      <c r="T51" s="33"/>
      <c r="U51" s="33"/>
      <c r="V51" s="33"/>
      <c r="W51" s="33"/>
      <c r="X51" s="33"/>
      <c r="Y51" s="33"/>
      <c r="Z51" s="33"/>
      <c r="AA51" s="33"/>
      <c r="AB51" s="32"/>
      <c r="AC51" s="29"/>
      <c r="AD51" s="28"/>
      <c r="AE51" s="28"/>
      <c r="AF51" s="28"/>
      <c r="AG51" s="28"/>
      <c r="AH51" s="29"/>
      <c r="AI51" s="28"/>
      <c r="AJ51" s="28"/>
      <c r="AK51" s="28"/>
      <c r="AL51" s="28"/>
      <c r="AM51" s="28"/>
      <c r="AN51" s="27"/>
      <c r="AO51" s="33"/>
      <c r="AP51" s="33"/>
      <c r="AQ51" s="33"/>
      <c r="AR51" s="33"/>
      <c r="AS51" s="33"/>
      <c r="AT51" s="33"/>
      <c r="AU51" s="33"/>
      <c r="AV51" s="33"/>
      <c r="AW51" s="33"/>
      <c r="AX51" s="33"/>
      <c r="AY51" s="33"/>
      <c r="AZ51" s="32"/>
      <c r="BA51" s="29"/>
      <c r="BB51" s="28"/>
      <c r="BC51" s="28"/>
      <c r="BD51" s="28"/>
      <c r="BE51" s="28"/>
      <c r="BF51" s="29"/>
      <c r="BG51" s="28"/>
      <c r="BH51" s="28"/>
      <c r="BI51" s="28"/>
      <c r="BJ51" s="28"/>
      <c r="BK51" s="28"/>
      <c r="BL51" s="27"/>
      <c r="BM51" s="177">
        <v>151500</v>
      </c>
      <c r="BN51" s="177">
        <v>151500</v>
      </c>
      <c r="BO51" s="33"/>
      <c r="BP51" s="33"/>
      <c r="BQ51" s="33"/>
      <c r="BR51" s="33"/>
      <c r="BS51" s="33"/>
      <c r="BT51" s="33"/>
      <c r="BU51" s="33"/>
      <c r="BV51" s="33"/>
      <c r="BW51" s="33"/>
      <c r="BX51" s="32"/>
      <c r="BY51" s="29">
        <f t="shared" si="133"/>
        <v>151500</v>
      </c>
      <c r="BZ51" s="28">
        <f t="shared" si="134"/>
        <v>151500</v>
      </c>
      <c r="CA51" s="28"/>
      <c r="CB51" s="28"/>
      <c r="CC51" s="28"/>
      <c r="CD51" s="29"/>
      <c r="CE51" s="28"/>
      <c r="CF51" s="28"/>
      <c r="CG51" s="28"/>
      <c r="CH51" s="28"/>
      <c r="CI51" s="28"/>
      <c r="CJ51" s="27">
        <f t="shared" si="16"/>
        <v>151500</v>
      </c>
      <c r="CK51" s="246"/>
      <c r="CL51" s="246"/>
      <c r="CM51" s="33"/>
      <c r="CN51" s="33"/>
      <c r="CO51" s="33"/>
      <c r="CP51" s="33"/>
      <c r="CQ51" s="33"/>
      <c r="CR51" s="33"/>
      <c r="CS51" s="33"/>
      <c r="CT51" s="33"/>
      <c r="CU51" s="33"/>
      <c r="CV51" s="32"/>
      <c r="CW51" s="28">
        <f t="shared" si="135"/>
        <v>151500</v>
      </c>
      <c r="CX51" s="28">
        <f t="shared" si="136"/>
        <v>151500</v>
      </c>
      <c r="CY51" s="28"/>
      <c r="CZ51" s="28"/>
      <c r="DA51" s="28"/>
      <c r="DB51" s="28"/>
      <c r="DC51" s="28"/>
      <c r="DD51" s="28"/>
      <c r="DE51" s="28"/>
      <c r="DF51" s="28"/>
      <c r="DG51" s="28"/>
      <c r="DH51" s="26">
        <f t="shared" si="18"/>
        <v>151500</v>
      </c>
    </row>
    <row r="52" spans="1:112" ht="34.5" customHeight="1">
      <c r="A52" s="8"/>
      <c r="B52" s="182">
        <v>3037</v>
      </c>
      <c r="C52" s="22" t="s">
        <v>109</v>
      </c>
      <c r="D52" s="22" t="s">
        <v>345</v>
      </c>
      <c r="E52" s="72"/>
      <c r="F52" s="45"/>
      <c r="G52" s="45"/>
      <c r="H52" s="45"/>
      <c r="I52" s="45"/>
      <c r="J52" s="72"/>
      <c r="K52" s="45"/>
      <c r="L52" s="45"/>
      <c r="M52" s="45"/>
      <c r="N52" s="45"/>
      <c r="O52" s="45"/>
      <c r="P52" s="71"/>
      <c r="Q52" s="33"/>
      <c r="R52" s="33"/>
      <c r="S52" s="33"/>
      <c r="T52" s="33"/>
      <c r="U52" s="33"/>
      <c r="V52" s="33"/>
      <c r="W52" s="33"/>
      <c r="X52" s="33"/>
      <c r="Y52" s="33"/>
      <c r="Z52" s="33"/>
      <c r="AA52" s="33"/>
      <c r="AB52" s="32"/>
      <c r="AC52" s="29"/>
      <c r="AD52" s="28"/>
      <c r="AE52" s="28"/>
      <c r="AF52" s="28"/>
      <c r="AG52" s="28"/>
      <c r="AH52" s="29"/>
      <c r="AI52" s="28"/>
      <c r="AJ52" s="28"/>
      <c r="AK52" s="28"/>
      <c r="AL52" s="28"/>
      <c r="AM52" s="28"/>
      <c r="AN52" s="27"/>
      <c r="AO52" s="33"/>
      <c r="AP52" s="33"/>
      <c r="AQ52" s="33"/>
      <c r="AR52" s="33"/>
      <c r="AS52" s="33"/>
      <c r="AT52" s="33"/>
      <c r="AU52" s="33"/>
      <c r="AV52" s="33"/>
      <c r="AW52" s="33"/>
      <c r="AX52" s="33"/>
      <c r="AY52" s="33"/>
      <c r="AZ52" s="32"/>
      <c r="BA52" s="29"/>
      <c r="BB52" s="28"/>
      <c r="BC52" s="28"/>
      <c r="BD52" s="28"/>
      <c r="BE52" s="28"/>
      <c r="BF52" s="29"/>
      <c r="BG52" s="28"/>
      <c r="BH52" s="28"/>
      <c r="BI52" s="28"/>
      <c r="BJ52" s="28"/>
      <c r="BK52" s="28"/>
      <c r="BL52" s="27"/>
      <c r="BM52" s="177">
        <v>55000</v>
      </c>
      <c r="BN52" s="177">
        <v>55000</v>
      </c>
      <c r="BO52" s="33"/>
      <c r="BP52" s="33"/>
      <c r="BQ52" s="33"/>
      <c r="BR52" s="33"/>
      <c r="BS52" s="33"/>
      <c r="BT52" s="33"/>
      <c r="BU52" s="33"/>
      <c r="BV52" s="33"/>
      <c r="BW52" s="33"/>
      <c r="BX52" s="32"/>
      <c r="BY52" s="29">
        <f t="shared" si="133"/>
        <v>55000</v>
      </c>
      <c r="BZ52" s="28">
        <f t="shared" si="134"/>
        <v>55000</v>
      </c>
      <c r="CA52" s="28"/>
      <c r="CB52" s="28"/>
      <c r="CC52" s="28"/>
      <c r="CD52" s="29"/>
      <c r="CE52" s="28"/>
      <c r="CF52" s="28"/>
      <c r="CG52" s="28"/>
      <c r="CH52" s="28"/>
      <c r="CI52" s="28"/>
      <c r="CJ52" s="27">
        <f t="shared" si="16"/>
        <v>55000</v>
      </c>
      <c r="CK52" s="246"/>
      <c r="CL52" s="246"/>
      <c r="CM52" s="33"/>
      <c r="CN52" s="33"/>
      <c r="CO52" s="33"/>
      <c r="CP52" s="33"/>
      <c r="CQ52" s="33"/>
      <c r="CR52" s="33"/>
      <c r="CS52" s="33"/>
      <c r="CT52" s="33"/>
      <c r="CU52" s="33"/>
      <c r="CV52" s="32"/>
      <c r="CW52" s="28">
        <f t="shared" si="135"/>
        <v>55000</v>
      </c>
      <c r="CX52" s="28">
        <f t="shared" si="136"/>
        <v>55000</v>
      </c>
      <c r="CY52" s="28"/>
      <c r="CZ52" s="28"/>
      <c r="DA52" s="28"/>
      <c r="DB52" s="28"/>
      <c r="DC52" s="28"/>
      <c r="DD52" s="28"/>
      <c r="DE52" s="28"/>
      <c r="DF52" s="28"/>
      <c r="DG52" s="28"/>
      <c r="DH52" s="26">
        <f t="shared" si="18"/>
        <v>55000</v>
      </c>
    </row>
    <row r="53" spans="1:112" ht="18" customHeight="1">
      <c r="A53" s="8"/>
      <c r="B53" s="165" t="s">
        <v>128</v>
      </c>
      <c r="C53" s="166" t="s">
        <v>129</v>
      </c>
      <c r="D53" s="455" t="s">
        <v>130</v>
      </c>
      <c r="E53" s="72">
        <v>277656</v>
      </c>
      <c r="F53" s="45">
        <v>277656</v>
      </c>
      <c r="G53" s="45">
        <v>0</v>
      </c>
      <c r="H53" s="45">
        <v>0</v>
      </c>
      <c r="I53" s="45">
        <v>0</v>
      </c>
      <c r="J53" s="72">
        <v>0</v>
      </c>
      <c r="K53" s="45">
        <v>0</v>
      </c>
      <c r="L53" s="45">
        <v>0</v>
      </c>
      <c r="M53" s="45">
        <v>0</v>
      </c>
      <c r="N53" s="45">
        <v>0</v>
      </c>
      <c r="O53" s="45">
        <v>0</v>
      </c>
      <c r="P53" s="71">
        <f t="shared" si="1"/>
        <v>277656</v>
      </c>
      <c r="Q53" s="33"/>
      <c r="R53" s="33"/>
      <c r="S53" s="33"/>
      <c r="T53" s="33"/>
      <c r="U53" s="33"/>
      <c r="V53" s="33"/>
      <c r="W53" s="33"/>
      <c r="X53" s="33"/>
      <c r="Y53" s="33"/>
      <c r="Z53" s="33"/>
      <c r="AA53" s="33"/>
      <c r="AB53" s="32">
        <f t="shared" si="11"/>
        <v>0</v>
      </c>
      <c r="AC53" s="29">
        <f t="shared" si="101"/>
        <v>277656</v>
      </c>
      <c r="AD53" s="28">
        <f t="shared" si="102"/>
        <v>277656</v>
      </c>
      <c r="AE53" s="28">
        <f t="shared" si="103"/>
        <v>0</v>
      </c>
      <c r="AF53" s="28">
        <f t="shared" si="104"/>
        <v>0</v>
      </c>
      <c r="AG53" s="28">
        <f t="shared" si="105"/>
        <v>0</v>
      </c>
      <c r="AH53" s="29">
        <f t="shared" si="106"/>
        <v>0</v>
      </c>
      <c r="AI53" s="28">
        <f t="shared" si="107"/>
        <v>0</v>
      </c>
      <c r="AJ53" s="28">
        <f t="shared" si="108"/>
        <v>0</v>
      </c>
      <c r="AK53" s="28">
        <f t="shared" si="109"/>
        <v>0</v>
      </c>
      <c r="AL53" s="28">
        <f t="shared" si="110"/>
        <v>0</v>
      </c>
      <c r="AM53" s="28">
        <f t="shared" si="111"/>
        <v>0</v>
      </c>
      <c r="AN53" s="27">
        <f t="shared" si="12"/>
        <v>277656</v>
      </c>
      <c r="AO53" s="33"/>
      <c r="AP53" s="33"/>
      <c r="AQ53" s="33"/>
      <c r="AR53" s="33"/>
      <c r="AS53" s="33"/>
      <c r="AT53" s="33"/>
      <c r="AU53" s="33"/>
      <c r="AV53" s="33"/>
      <c r="AW53" s="33"/>
      <c r="AX53" s="33"/>
      <c r="AY53" s="33"/>
      <c r="AZ53" s="32">
        <f t="shared" si="5"/>
        <v>0</v>
      </c>
      <c r="BA53" s="29">
        <f t="shared" si="112"/>
        <v>277656</v>
      </c>
      <c r="BB53" s="28">
        <f t="shared" si="113"/>
        <v>277656</v>
      </c>
      <c r="BC53" s="28">
        <f t="shared" si="114"/>
        <v>0</v>
      </c>
      <c r="BD53" s="28">
        <f t="shared" si="115"/>
        <v>0</v>
      </c>
      <c r="BE53" s="28">
        <f t="shared" si="116"/>
        <v>0</v>
      </c>
      <c r="BF53" s="29">
        <f t="shared" si="117"/>
        <v>0</v>
      </c>
      <c r="BG53" s="28">
        <f t="shared" si="118"/>
        <v>0</v>
      </c>
      <c r="BH53" s="28">
        <f t="shared" si="119"/>
        <v>0</v>
      </c>
      <c r="BI53" s="28">
        <f t="shared" si="120"/>
        <v>0</v>
      </c>
      <c r="BJ53" s="28">
        <f t="shared" si="121"/>
        <v>0</v>
      </c>
      <c r="BK53" s="28">
        <f t="shared" si="122"/>
        <v>0</v>
      </c>
      <c r="BL53" s="27">
        <f t="shared" si="14"/>
        <v>277656</v>
      </c>
      <c r="BM53" s="33">
        <v>-46672.98</v>
      </c>
      <c r="BN53" s="33">
        <v>-46672.98</v>
      </c>
      <c r="BO53" s="33"/>
      <c r="BP53" s="33"/>
      <c r="BQ53" s="33"/>
      <c r="BR53" s="33"/>
      <c r="BS53" s="33"/>
      <c r="BT53" s="33"/>
      <c r="BU53" s="33"/>
      <c r="BV53" s="33"/>
      <c r="BW53" s="33"/>
      <c r="BX53" s="32">
        <f t="shared" si="91"/>
        <v>-46672.98</v>
      </c>
      <c r="BY53" s="29">
        <f t="shared" si="133"/>
        <v>230983.02</v>
      </c>
      <c r="BZ53" s="28">
        <f t="shared" si="134"/>
        <v>230983.02</v>
      </c>
      <c r="CA53" s="28">
        <f t="shared" si="123"/>
        <v>0</v>
      </c>
      <c r="CB53" s="28">
        <f t="shared" si="124"/>
        <v>0</v>
      </c>
      <c r="CC53" s="28">
        <f t="shared" si="125"/>
        <v>0</v>
      </c>
      <c r="CD53" s="29">
        <f t="shared" si="131"/>
        <v>0</v>
      </c>
      <c r="CE53" s="28">
        <f t="shared" si="132"/>
        <v>0</v>
      </c>
      <c r="CF53" s="28">
        <f t="shared" si="126"/>
        <v>0</v>
      </c>
      <c r="CG53" s="28">
        <f t="shared" si="127"/>
        <v>0</v>
      </c>
      <c r="CH53" s="28">
        <f t="shared" si="128"/>
        <v>0</v>
      </c>
      <c r="CI53" s="28">
        <f t="shared" si="129"/>
        <v>0</v>
      </c>
      <c r="CJ53" s="27">
        <f t="shared" si="16"/>
        <v>230983.02</v>
      </c>
      <c r="CK53" s="28">
        <v>-18573.73</v>
      </c>
      <c r="CL53" s="28">
        <v>-18573.73</v>
      </c>
      <c r="CM53" s="33"/>
      <c r="CN53" s="33"/>
      <c r="CO53" s="33"/>
      <c r="CP53" s="33"/>
      <c r="CQ53" s="33"/>
      <c r="CR53" s="33"/>
      <c r="CS53" s="33"/>
      <c r="CT53" s="33"/>
      <c r="CU53" s="33"/>
      <c r="CV53" s="32">
        <f aca="true" t="shared" si="146" ref="CV53:CV92">CK53+CP53</f>
        <v>-18573.73</v>
      </c>
      <c r="CW53" s="28">
        <f t="shared" si="135"/>
        <v>212409.28999999998</v>
      </c>
      <c r="CX53" s="28">
        <f t="shared" si="136"/>
        <v>212409.28999999998</v>
      </c>
      <c r="CY53" s="28">
        <f aca="true" t="shared" si="147" ref="CY53:CY62">CM53+CA53</f>
        <v>0</v>
      </c>
      <c r="CZ53" s="28">
        <f aca="true" t="shared" si="148" ref="CZ53:CZ70">CN53+CB53</f>
        <v>0</v>
      </c>
      <c r="DA53" s="28">
        <f aca="true" t="shared" si="149" ref="DA53:DA70">CO53+CC53</f>
        <v>0</v>
      </c>
      <c r="DB53" s="28">
        <f aca="true" t="shared" si="150" ref="DB53:DB70">CP53+CD53</f>
        <v>0</v>
      </c>
      <c r="DC53" s="28">
        <f aca="true" t="shared" si="151" ref="DC53:DC70">CQ53+CE53</f>
        <v>0</v>
      </c>
      <c r="DD53" s="28">
        <f aca="true" t="shared" si="152" ref="DD53:DD67">CR53+CF53</f>
        <v>0</v>
      </c>
      <c r="DE53" s="28">
        <f aca="true" t="shared" si="153" ref="DE53:DE70">CS53+CG53</f>
        <v>0</v>
      </c>
      <c r="DF53" s="28">
        <f aca="true" t="shared" si="154" ref="DF53:DF70">CT53+CH53</f>
        <v>0</v>
      </c>
      <c r="DG53" s="28">
        <f aca="true" t="shared" si="155" ref="DG53:DG70">CU53+CI53</f>
        <v>0</v>
      </c>
      <c r="DH53" s="26">
        <f t="shared" si="18"/>
        <v>212409.28999999998</v>
      </c>
    </row>
    <row r="54" spans="1:112" ht="25.5" customHeight="1">
      <c r="A54" s="8"/>
      <c r="B54" s="165" t="s">
        <v>131</v>
      </c>
      <c r="C54" s="166" t="s">
        <v>129</v>
      </c>
      <c r="D54" s="455" t="s">
        <v>356</v>
      </c>
      <c r="E54" s="72">
        <v>288588</v>
      </c>
      <c r="F54" s="45">
        <v>288588</v>
      </c>
      <c r="G54" s="45">
        <v>0</v>
      </c>
      <c r="H54" s="45">
        <v>0</v>
      </c>
      <c r="I54" s="45">
        <v>0</v>
      </c>
      <c r="J54" s="72">
        <v>0</v>
      </c>
      <c r="K54" s="45">
        <v>0</v>
      </c>
      <c r="L54" s="45">
        <v>0</v>
      </c>
      <c r="M54" s="45">
        <v>0</v>
      </c>
      <c r="N54" s="45">
        <v>0</v>
      </c>
      <c r="O54" s="45">
        <v>0</v>
      </c>
      <c r="P54" s="71">
        <f t="shared" si="1"/>
        <v>288588</v>
      </c>
      <c r="Q54" s="33"/>
      <c r="R54" s="33"/>
      <c r="S54" s="33"/>
      <c r="T54" s="33"/>
      <c r="U54" s="33"/>
      <c r="V54" s="33"/>
      <c r="W54" s="33"/>
      <c r="X54" s="33"/>
      <c r="Y54" s="33"/>
      <c r="Z54" s="33"/>
      <c r="AA54" s="33"/>
      <c r="AB54" s="32">
        <f t="shared" si="11"/>
        <v>0</v>
      </c>
      <c r="AC54" s="29">
        <f t="shared" si="101"/>
        <v>288588</v>
      </c>
      <c r="AD54" s="28">
        <f t="shared" si="102"/>
        <v>288588</v>
      </c>
      <c r="AE54" s="28">
        <f t="shared" si="103"/>
        <v>0</v>
      </c>
      <c r="AF54" s="28">
        <f t="shared" si="104"/>
        <v>0</v>
      </c>
      <c r="AG54" s="28">
        <f t="shared" si="105"/>
        <v>0</v>
      </c>
      <c r="AH54" s="29">
        <f t="shared" si="106"/>
        <v>0</v>
      </c>
      <c r="AI54" s="28">
        <f t="shared" si="107"/>
        <v>0</v>
      </c>
      <c r="AJ54" s="28">
        <f t="shared" si="108"/>
        <v>0</v>
      </c>
      <c r="AK54" s="28">
        <f t="shared" si="109"/>
        <v>0</v>
      </c>
      <c r="AL54" s="28">
        <f t="shared" si="110"/>
        <v>0</v>
      </c>
      <c r="AM54" s="28">
        <f t="shared" si="111"/>
        <v>0</v>
      </c>
      <c r="AN54" s="27">
        <f t="shared" si="12"/>
        <v>288588</v>
      </c>
      <c r="AO54" s="33"/>
      <c r="AP54" s="33"/>
      <c r="AQ54" s="33"/>
      <c r="AR54" s="33"/>
      <c r="AS54" s="33"/>
      <c r="AT54" s="33"/>
      <c r="AU54" s="33"/>
      <c r="AV54" s="33"/>
      <c r="AW54" s="33"/>
      <c r="AX54" s="33"/>
      <c r="AY54" s="33"/>
      <c r="AZ54" s="32">
        <f t="shared" si="5"/>
        <v>0</v>
      </c>
      <c r="BA54" s="29">
        <f t="shared" si="112"/>
        <v>288588</v>
      </c>
      <c r="BB54" s="28">
        <f t="shared" si="113"/>
        <v>288588</v>
      </c>
      <c r="BC54" s="28">
        <f t="shared" si="114"/>
        <v>0</v>
      </c>
      <c r="BD54" s="28">
        <f t="shared" si="115"/>
        <v>0</v>
      </c>
      <c r="BE54" s="28">
        <f t="shared" si="116"/>
        <v>0</v>
      </c>
      <c r="BF54" s="29">
        <f t="shared" si="117"/>
        <v>0</v>
      </c>
      <c r="BG54" s="28">
        <f t="shared" si="118"/>
        <v>0</v>
      </c>
      <c r="BH54" s="28">
        <f t="shared" si="119"/>
        <v>0</v>
      </c>
      <c r="BI54" s="28">
        <f t="shared" si="120"/>
        <v>0</v>
      </c>
      <c r="BJ54" s="28">
        <f t="shared" si="121"/>
        <v>0</v>
      </c>
      <c r="BK54" s="28">
        <f t="shared" si="122"/>
        <v>0</v>
      </c>
      <c r="BL54" s="27">
        <f t="shared" si="14"/>
        <v>288588</v>
      </c>
      <c r="BM54" s="33">
        <v>-52852.53</v>
      </c>
      <c r="BN54" s="33">
        <v>-52852.53</v>
      </c>
      <c r="BO54" s="33"/>
      <c r="BP54" s="33"/>
      <c r="BQ54" s="33"/>
      <c r="BR54" s="33"/>
      <c r="BS54" s="33"/>
      <c r="BT54" s="33"/>
      <c r="BU54" s="33"/>
      <c r="BV54" s="33"/>
      <c r="BW54" s="33"/>
      <c r="BX54" s="32">
        <f t="shared" si="91"/>
        <v>-52852.53</v>
      </c>
      <c r="BY54" s="29">
        <f t="shared" si="133"/>
        <v>235735.47</v>
      </c>
      <c r="BZ54" s="28">
        <f t="shared" si="134"/>
        <v>235735.47</v>
      </c>
      <c r="CA54" s="28">
        <f t="shared" si="123"/>
        <v>0</v>
      </c>
      <c r="CB54" s="28">
        <f t="shared" si="124"/>
        <v>0</v>
      </c>
      <c r="CC54" s="28">
        <f t="shared" si="125"/>
        <v>0</v>
      </c>
      <c r="CD54" s="29">
        <f t="shared" si="131"/>
        <v>0</v>
      </c>
      <c r="CE54" s="28">
        <f t="shared" si="132"/>
        <v>0</v>
      </c>
      <c r="CF54" s="28">
        <f t="shared" si="126"/>
        <v>0</v>
      </c>
      <c r="CG54" s="28">
        <f t="shared" si="127"/>
        <v>0</v>
      </c>
      <c r="CH54" s="28">
        <f t="shared" si="128"/>
        <v>0</v>
      </c>
      <c r="CI54" s="28">
        <f t="shared" si="129"/>
        <v>0</v>
      </c>
      <c r="CJ54" s="27">
        <f t="shared" si="16"/>
        <v>235735.47</v>
      </c>
      <c r="CK54" s="28">
        <v>-22948.93</v>
      </c>
      <c r="CL54" s="28">
        <v>-22948.93</v>
      </c>
      <c r="CM54" s="33"/>
      <c r="CN54" s="33"/>
      <c r="CO54" s="33"/>
      <c r="CP54" s="33"/>
      <c r="CQ54" s="33"/>
      <c r="CR54" s="33"/>
      <c r="CS54" s="33"/>
      <c r="CT54" s="33"/>
      <c r="CU54" s="33"/>
      <c r="CV54" s="32">
        <f t="shared" si="146"/>
        <v>-22948.93</v>
      </c>
      <c r="CW54" s="28">
        <f t="shared" si="135"/>
        <v>212786.54</v>
      </c>
      <c r="CX54" s="28">
        <f t="shared" si="136"/>
        <v>212786.54</v>
      </c>
      <c r="CY54" s="28">
        <f t="shared" si="147"/>
        <v>0</v>
      </c>
      <c r="CZ54" s="28">
        <f t="shared" si="148"/>
        <v>0</v>
      </c>
      <c r="DA54" s="28">
        <f t="shared" si="149"/>
        <v>0</v>
      </c>
      <c r="DB54" s="28">
        <f t="shared" si="150"/>
        <v>0</v>
      </c>
      <c r="DC54" s="28">
        <f t="shared" si="151"/>
        <v>0</v>
      </c>
      <c r="DD54" s="28">
        <f t="shared" si="152"/>
        <v>0</v>
      </c>
      <c r="DE54" s="28">
        <f t="shared" si="153"/>
        <v>0</v>
      </c>
      <c r="DF54" s="28">
        <f t="shared" si="154"/>
        <v>0</v>
      </c>
      <c r="DG54" s="28">
        <f t="shared" si="155"/>
        <v>0</v>
      </c>
      <c r="DH54" s="26">
        <f t="shared" si="18"/>
        <v>212786.54</v>
      </c>
    </row>
    <row r="55" spans="1:112" ht="20.25" customHeight="1">
      <c r="A55" s="8"/>
      <c r="B55" s="165" t="s">
        <v>133</v>
      </c>
      <c r="C55" s="166" t="s">
        <v>129</v>
      </c>
      <c r="D55" s="455" t="s">
        <v>134</v>
      </c>
      <c r="E55" s="72">
        <v>20980333</v>
      </c>
      <c r="F55" s="45">
        <v>20980333</v>
      </c>
      <c r="G55" s="45">
        <v>0</v>
      </c>
      <c r="H55" s="45">
        <v>0</v>
      </c>
      <c r="I55" s="45">
        <v>0</v>
      </c>
      <c r="J55" s="72">
        <v>0</v>
      </c>
      <c r="K55" s="45">
        <v>0</v>
      </c>
      <c r="L55" s="45">
        <v>0</v>
      </c>
      <c r="M55" s="45">
        <v>0</v>
      </c>
      <c r="N55" s="45">
        <v>0</v>
      </c>
      <c r="O55" s="45">
        <v>0</v>
      </c>
      <c r="P55" s="71">
        <f t="shared" si="1"/>
        <v>20980333</v>
      </c>
      <c r="Q55" s="33"/>
      <c r="R55" s="33"/>
      <c r="S55" s="33"/>
      <c r="T55" s="33"/>
      <c r="U55" s="33"/>
      <c r="V55" s="33"/>
      <c r="W55" s="33"/>
      <c r="X55" s="33"/>
      <c r="Y55" s="33"/>
      <c r="Z55" s="33"/>
      <c r="AA55" s="33"/>
      <c r="AB55" s="32">
        <f t="shared" si="11"/>
        <v>0</v>
      </c>
      <c r="AC55" s="29">
        <f t="shared" si="101"/>
        <v>20980333</v>
      </c>
      <c r="AD55" s="28">
        <f t="shared" si="102"/>
        <v>20980333</v>
      </c>
      <c r="AE55" s="28">
        <f t="shared" si="103"/>
        <v>0</v>
      </c>
      <c r="AF55" s="28">
        <f t="shared" si="104"/>
        <v>0</v>
      </c>
      <c r="AG55" s="28">
        <f t="shared" si="105"/>
        <v>0</v>
      </c>
      <c r="AH55" s="29">
        <f t="shared" si="106"/>
        <v>0</v>
      </c>
      <c r="AI55" s="28">
        <f t="shared" si="107"/>
        <v>0</v>
      </c>
      <c r="AJ55" s="28">
        <f t="shared" si="108"/>
        <v>0</v>
      </c>
      <c r="AK55" s="28">
        <f t="shared" si="109"/>
        <v>0</v>
      </c>
      <c r="AL55" s="28">
        <f t="shared" si="110"/>
        <v>0</v>
      </c>
      <c r="AM55" s="28">
        <f t="shared" si="111"/>
        <v>0</v>
      </c>
      <c r="AN55" s="27">
        <f t="shared" si="12"/>
        <v>20980333</v>
      </c>
      <c r="AO55" s="33">
        <v>-185618.6</v>
      </c>
      <c r="AP55" s="33">
        <v>-185618.6</v>
      </c>
      <c r="AQ55" s="33"/>
      <c r="AR55" s="33"/>
      <c r="AS55" s="33"/>
      <c r="AT55" s="33"/>
      <c r="AU55" s="33"/>
      <c r="AV55" s="33"/>
      <c r="AW55" s="33"/>
      <c r="AX55" s="33"/>
      <c r="AY55" s="33"/>
      <c r="AZ55" s="32">
        <f t="shared" si="5"/>
        <v>-185618.6</v>
      </c>
      <c r="BA55" s="29">
        <f t="shared" si="112"/>
        <v>20794714.4</v>
      </c>
      <c r="BB55" s="28">
        <f t="shared" si="113"/>
        <v>20794714.4</v>
      </c>
      <c r="BC55" s="28">
        <f t="shared" si="114"/>
        <v>0</v>
      </c>
      <c r="BD55" s="28">
        <f t="shared" si="115"/>
        <v>0</v>
      </c>
      <c r="BE55" s="28">
        <f t="shared" si="116"/>
        <v>0</v>
      </c>
      <c r="BF55" s="29">
        <f t="shared" si="117"/>
        <v>0</v>
      </c>
      <c r="BG55" s="28">
        <f t="shared" si="118"/>
        <v>0</v>
      </c>
      <c r="BH55" s="28">
        <f t="shared" si="119"/>
        <v>0</v>
      </c>
      <c r="BI55" s="28">
        <f t="shared" si="120"/>
        <v>0</v>
      </c>
      <c r="BJ55" s="28">
        <f t="shared" si="121"/>
        <v>0</v>
      </c>
      <c r="BK55" s="28">
        <f t="shared" si="122"/>
        <v>0</v>
      </c>
      <c r="BL55" s="27">
        <f t="shared" si="14"/>
        <v>20794714.4</v>
      </c>
      <c r="BM55" s="33">
        <v>-931028.24</v>
      </c>
      <c r="BN55" s="33">
        <f>BM55</f>
        <v>-931028.24</v>
      </c>
      <c r="BO55" s="33"/>
      <c r="BP55" s="33"/>
      <c r="BQ55" s="33"/>
      <c r="BR55" s="33"/>
      <c r="BS55" s="33"/>
      <c r="BT55" s="33"/>
      <c r="BU55" s="33"/>
      <c r="BV55" s="33"/>
      <c r="BW55" s="33"/>
      <c r="BX55" s="32">
        <f t="shared" si="91"/>
        <v>-931028.24</v>
      </c>
      <c r="BY55" s="29">
        <f t="shared" si="133"/>
        <v>19863686.16</v>
      </c>
      <c r="BZ55" s="28">
        <f t="shared" si="134"/>
        <v>19863686.16</v>
      </c>
      <c r="CA55" s="28">
        <f t="shared" si="123"/>
        <v>0</v>
      </c>
      <c r="CB55" s="28">
        <f t="shared" si="124"/>
        <v>0</v>
      </c>
      <c r="CC55" s="28">
        <f t="shared" si="125"/>
        <v>0</v>
      </c>
      <c r="CD55" s="29">
        <f t="shared" si="131"/>
        <v>0</v>
      </c>
      <c r="CE55" s="28">
        <f t="shared" si="132"/>
        <v>0</v>
      </c>
      <c r="CF55" s="28">
        <f t="shared" si="126"/>
        <v>0</v>
      </c>
      <c r="CG55" s="28">
        <f t="shared" si="127"/>
        <v>0</v>
      </c>
      <c r="CH55" s="28">
        <f t="shared" si="128"/>
        <v>0</v>
      </c>
      <c r="CI55" s="28">
        <f t="shared" si="129"/>
        <v>0</v>
      </c>
      <c r="CJ55" s="27">
        <f t="shared" si="16"/>
        <v>19863686.16</v>
      </c>
      <c r="CK55" s="28">
        <v>-455726.05</v>
      </c>
      <c r="CL55" s="28">
        <v>-455726.05</v>
      </c>
      <c r="CM55" s="33"/>
      <c r="CN55" s="33"/>
      <c r="CO55" s="33"/>
      <c r="CP55" s="33"/>
      <c r="CQ55" s="33"/>
      <c r="CR55" s="33"/>
      <c r="CS55" s="33"/>
      <c r="CT55" s="33"/>
      <c r="CU55" s="33"/>
      <c r="CV55" s="32">
        <f t="shared" si="146"/>
        <v>-455726.05</v>
      </c>
      <c r="CW55" s="28">
        <f t="shared" si="135"/>
        <v>19407960.11</v>
      </c>
      <c r="CX55" s="28">
        <f t="shared" si="136"/>
        <v>19407960.11</v>
      </c>
      <c r="CY55" s="28">
        <f t="shared" si="147"/>
        <v>0</v>
      </c>
      <c r="CZ55" s="28">
        <f t="shared" si="148"/>
        <v>0</v>
      </c>
      <c r="DA55" s="28">
        <f t="shared" si="149"/>
        <v>0</v>
      </c>
      <c r="DB55" s="28">
        <f t="shared" si="150"/>
        <v>0</v>
      </c>
      <c r="DC55" s="28">
        <f t="shared" si="151"/>
        <v>0</v>
      </c>
      <c r="DD55" s="28">
        <f t="shared" si="152"/>
        <v>0</v>
      </c>
      <c r="DE55" s="28">
        <f t="shared" si="153"/>
        <v>0</v>
      </c>
      <c r="DF55" s="28">
        <f t="shared" si="154"/>
        <v>0</v>
      </c>
      <c r="DG55" s="28">
        <f t="shared" si="155"/>
        <v>0</v>
      </c>
      <c r="DH55" s="26">
        <f t="shared" si="18"/>
        <v>19407960.11</v>
      </c>
    </row>
    <row r="56" spans="1:112" ht="24">
      <c r="A56" s="8"/>
      <c r="B56" s="165" t="s">
        <v>135</v>
      </c>
      <c r="C56" s="166" t="s">
        <v>129</v>
      </c>
      <c r="D56" s="455" t="s">
        <v>136</v>
      </c>
      <c r="E56" s="72">
        <v>2774362</v>
      </c>
      <c r="F56" s="45">
        <v>2774362</v>
      </c>
      <c r="G56" s="45">
        <v>0</v>
      </c>
      <c r="H56" s="45">
        <v>0</v>
      </c>
      <c r="I56" s="45">
        <v>0</v>
      </c>
      <c r="J56" s="72">
        <v>0</v>
      </c>
      <c r="K56" s="45">
        <v>0</v>
      </c>
      <c r="L56" s="45">
        <v>0</v>
      </c>
      <c r="M56" s="45">
        <v>0</v>
      </c>
      <c r="N56" s="45">
        <v>0</v>
      </c>
      <c r="O56" s="45">
        <v>0</v>
      </c>
      <c r="P56" s="71">
        <f t="shared" si="1"/>
        <v>2774362</v>
      </c>
      <c r="Q56" s="33"/>
      <c r="R56" s="33"/>
      <c r="S56" s="33"/>
      <c r="T56" s="33"/>
      <c r="U56" s="33"/>
      <c r="V56" s="33"/>
      <c r="W56" s="33"/>
      <c r="X56" s="33"/>
      <c r="Y56" s="33"/>
      <c r="Z56" s="33"/>
      <c r="AA56" s="33"/>
      <c r="AB56" s="32">
        <f t="shared" si="11"/>
        <v>0</v>
      </c>
      <c r="AC56" s="29">
        <f t="shared" si="101"/>
        <v>2774362</v>
      </c>
      <c r="AD56" s="28">
        <f t="shared" si="102"/>
        <v>2774362</v>
      </c>
      <c r="AE56" s="28">
        <f t="shared" si="103"/>
        <v>0</v>
      </c>
      <c r="AF56" s="28">
        <f t="shared" si="104"/>
        <v>0</v>
      </c>
      <c r="AG56" s="28">
        <f t="shared" si="105"/>
        <v>0</v>
      </c>
      <c r="AH56" s="29">
        <f t="shared" si="106"/>
        <v>0</v>
      </c>
      <c r="AI56" s="28">
        <f t="shared" si="107"/>
        <v>0</v>
      </c>
      <c r="AJ56" s="28">
        <f t="shared" si="108"/>
        <v>0</v>
      </c>
      <c r="AK56" s="28">
        <f t="shared" si="109"/>
        <v>0</v>
      </c>
      <c r="AL56" s="28">
        <f t="shared" si="110"/>
        <v>0</v>
      </c>
      <c r="AM56" s="28">
        <f t="shared" si="111"/>
        <v>0</v>
      </c>
      <c r="AN56" s="27">
        <f t="shared" si="12"/>
        <v>2774362</v>
      </c>
      <c r="AO56" s="33">
        <v>123.83</v>
      </c>
      <c r="AP56" s="33">
        <f>AO56</f>
        <v>123.83</v>
      </c>
      <c r="AQ56" s="33"/>
      <c r="AR56" s="33"/>
      <c r="AS56" s="33"/>
      <c r="AT56" s="33"/>
      <c r="AU56" s="33"/>
      <c r="AV56" s="33"/>
      <c r="AW56" s="33"/>
      <c r="AX56" s="33"/>
      <c r="AY56" s="33"/>
      <c r="AZ56" s="32">
        <f t="shared" si="5"/>
        <v>123.83</v>
      </c>
      <c r="BA56" s="29">
        <f t="shared" si="112"/>
        <v>2774485.83</v>
      </c>
      <c r="BB56" s="28">
        <f t="shared" si="113"/>
        <v>2774485.83</v>
      </c>
      <c r="BC56" s="28">
        <f t="shared" si="114"/>
        <v>0</v>
      </c>
      <c r="BD56" s="28">
        <f t="shared" si="115"/>
        <v>0</v>
      </c>
      <c r="BE56" s="28">
        <f t="shared" si="116"/>
        <v>0</v>
      </c>
      <c r="BF56" s="29">
        <f t="shared" si="117"/>
        <v>0</v>
      </c>
      <c r="BG56" s="28">
        <f t="shared" si="118"/>
        <v>0</v>
      </c>
      <c r="BH56" s="28">
        <f t="shared" si="119"/>
        <v>0</v>
      </c>
      <c r="BI56" s="28">
        <f t="shared" si="120"/>
        <v>0</v>
      </c>
      <c r="BJ56" s="28">
        <f t="shared" si="121"/>
        <v>0</v>
      </c>
      <c r="BK56" s="28">
        <f t="shared" si="122"/>
        <v>0</v>
      </c>
      <c r="BL56" s="27">
        <f t="shared" si="14"/>
        <v>2774485.83</v>
      </c>
      <c r="BM56" s="33">
        <v>-15224.45</v>
      </c>
      <c r="BN56" s="33">
        <f aca="true" t="shared" si="156" ref="BN56:BN62">BM56</f>
        <v>-15224.45</v>
      </c>
      <c r="BO56" s="33"/>
      <c r="BP56" s="33"/>
      <c r="BQ56" s="33"/>
      <c r="BR56" s="33"/>
      <c r="BS56" s="33"/>
      <c r="BT56" s="33"/>
      <c r="BU56" s="33"/>
      <c r="BV56" s="33"/>
      <c r="BW56" s="33"/>
      <c r="BX56" s="32">
        <f t="shared" si="91"/>
        <v>-15224.45</v>
      </c>
      <c r="BY56" s="29">
        <f t="shared" si="133"/>
        <v>2759261.38</v>
      </c>
      <c r="BZ56" s="28">
        <f t="shared" si="134"/>
        <v>2759261.38</v>
      </c>
      <c r="CA56" s="28">
        <f t="shared" si="123"/>
        <v>0</v>
      </c>
      <c r="CB56" s="28">
        <f t="shared" si="124"/>
        <v>0</v>
      </c>
      <c r="CC56" s="28">
        <f t="shared" si="125"/>
        <v>0</v>
      </c>
      <c r="CD56" s="29">
        <f t="shared" si="131"/>
        <v>0</v>
      </c>
      <c r="CE56" s="28">
        <f t="shared" si="132"/>
        <v>0</v>
      </c>
      <c r="CF56" s="28">
        <f t="shared" si="126"/>
        <v>0</v>
      </c>
      <c r="CG56" s="28">
        <f t="shared" si="127"/>
        <v>0</v>
      </c>
      <c r="CH56" s="28">
        <f t="shared" si="128"/>
        <v>0</v>
      </c>
      <c r="CI56" s="28">
        <f t="shared" si="129"/>
        <v>0</v>
      </c>
      <c r="CJ56" s="27">
        <f t="shared" si="16"/>
        <v>2759261.38</v>
      </c>
      <c r="CK56" s="28">
        <v>50958.28</v>
      </c>
      <c r="CL56" s="28">
        <v>50958.28</v>
      </c>
      <c r="CM56" s="33"/>
      <c r="CN56" s="33"/>
      <c r="CO56" s="33"/>
      <c r="CP56" s="33"/>
      <c r="CQ56" s="33"/>
      <c r="CR56" s="33"/>
      <c r="CS56" s="33"/>
      <c r="CT56" s="33"/>
      <c r="CU56" s="33"/>
      <c r="CV56" s="32">
        <f t="shared" si="146"/>
        <v>50958.28</v>
      </c>
      <c r="CW56" s="28">
        <f t="shared" si="135"/>
        <v>2810219.6599999997</v>
      </c>
      <c r="CX56" s="28">
        <f t="shared" si="136"/>
        <v>2810219.6599999997</v>
      </c>
      <c r="CY56" s="28">
        <f t="shared" si="147"/>
        <v>0</v>
      </c>
      <c r="CZ56" s="28">
        <f t="shared" si="148"/>
        <v>0</v>
      </c>
      <c r="DA56" s="28">
        <f t="shared" si="149"/>
        <v>0</v>
      </c>
      <c r="DB56" s="28">
        <f t="shared" si="150"/>
        <v>0</v>
      </c>
      <c r="DC56" s="28">
        <f t="shared" si="151"/>
        <v>0</v>
      </c>
      <c r="DD56" s="28">
        <f t="shared" si="152"/>
        <v>0</v>
      </c>
      <c r="DE56" s="28">
        <f t="shared" si="153"/>
        <v>0</v>
      </c>
      <c r="DF56" s="28">
        <f t="shared" si="154"/>
        <v>0</v>
      </c>
      <c r="DG56" s="28">
        <f t="shared" si="155"/>
        <v>0</v>
      </c>
      <c r="DH56" s="26">
        <f t="shared" si="18"/>
        <v>2810219.6599999997</v>
      </c>
    </row>
    <row r="57" spans="1:112" ht="17.25" customHeight="1">
      <c r="A57" s="8"/>
      <c r="B57" s="165" t="s">
        <v>137</v>
      </c>
      <c r="C57" s="166" t="s">
        <v>129</v>
      </c>
      <c r="D57" s="455" t="s">
        <v>138</v>
      </c>
      <c r="E57" s="72">
        <v>7010504</v>
      </c>
      <c r="F57" s="45">
        <v>7010504</v>
      </c>
      <c r="G57" s="45">
        <v>0</v>
      </c>
      <c r="H57" s="45">
        <v>0</v>
      </c>
      <c r="I57" s="45">
        <v>0</v>
      </c>
      <c r="J57" s="72">
        <v>0</v>
      </c>
      <c r="K57" s="45">
        <v>0</v>
      </c>
      <c r="L57" s="45">
        <v>0</v>
      </c>
      <c r="M57" s="45">
        <v>0</v>
      </c>
      <c r="N57" s="45">
        <v>0</v>
      </c>
      <c r="O57" s="45">
        <v>0</v>
      </c>
      <c r="P57" s="71">
        <f t="shared" si="1"/>
        <v>7010504</v>
      </c>
      <c r="Q57" s="33"/>
      <c r="R57" s="33"/>
      <c r="S57" s="33"/>
      <c r="T57" s="33"/>
      <c r="U57" s="33"/>
      <c r="V57" s="33"/>
      <c r="W57" s="33"/>
      <c r="X57" s="33"/>
      <c r="Y57" s="33"/>
      <c r="Z57" s="33"/>
      <c r="AA57" s="33"/>
      <c r="AB57" s="32">
        <f t="shared" si="11"/>
        <v>0</v>
      </c>
      <c r="AC57" s="29">
        <f t="shared" si="101"/>
        <v>7010504</v>
      </c>
      <c r="AD57" s="28">
        <f t="shared" si="102"/>
        <v>7010504</v>
      </c>
      <c r="AE57" s="28">
        <f t="shared" si="103"/>
        <v>0</v>
      </c>
      <c r="AF57" s="28">
        <f t="shared" si="104"/>
        <v>0</v>
      </c>
      <c r="AG57" s="28">
        <f t="shared" si="105"/>
        <v>0</v>
      </c>
      <c r="AH57" s="29">
        <f t="shared" si="106"/>
        <v>0</v>
      </c>
      <c r="AI57" s="28">
        <f t="shared" si="107"/>
        <v>0</v>
      </c>
      <c r="AJ57" s="28">
        <f t="shared" si="108"/>
        <v>0</v>
      </c>
      <c r="AK57" s="28">
        <f t="shared" si="109"/>
        <v>0</v>
      </c>
      <c r="AL57" s="28">
        <f t="shared" si="110"/>
        <v>0</v>
      </c>
      <c r="AM57" s="28">
        <f t="shared" si="111"/>
        <v>0</v>
      </c>
      <c r="AN57" s="27">
        <f t="shared" si="12"/>
        <v>7010504</v>
      </c>
      <c r="AO57" s="33"/>
      <c r="AP57" s="33"/>
      <c r="AQ57" s="33"/>
      <c r="AR57" s="33"/>
      <c r="AS57" s="33"/>
      <c r="AT57" s="33"/>
      <c r="AU57" s="33"/>
      <c r="AV57" s="33"/>
      <c r="AW57" s="33"/>
      <c r="AX57" s="33"/>
      <c r="AY57" s="33"/>
      <c r="AZ57" s="32">
        <f t="shared" si="5"/>
        <v>0</v>
      </c>
      <c r="BA57" s="29">
        <f t="shared" si="112"/>
        <v>7010504</v>
      </c>
      <c r="BB57" s="28">
        <f t="shared" si="113"/>
        <v>7010504</v>
      </c>
      <c r="BC57" s="28">
        <f t="shared" si="114"/>
        <v>0</v>
      </c>
      <c r="BD57" s="28">
        <f t="shared" si="115"/>
        <v>0</v>
      </c>
      <c r="BE57" s="28">
        <f t="shared" si="116"/>
        <v>0</v>
      </c>
      <c r="BF57" s="29">
        <f t="shared" si="117"/>
        <v>0</v>
      </c>
      <c r="BG57" s="28">
        <f t="shared" si="118"/>
        <v>0</v>
      </c>
      <c r="BH57" s="28">
        <f t="shared" si="119"/>
        <v>0</v>
      </c>
      <c r="BI57" s="28">
        <f t="shared" si="120"/>
        <v>0</v>
      </c>
      <c r="BJ57" s="28">
        <f t="shared" si="121"/>
        <v>0</v>
      </c>
      <c r="BK57" s="28">
        <f t="shared" si="122"/>
        <v>0</v>
      </c>
      <c r="BL57" s="27">
        <f t="shared" si="14"/>
        <v>7010504</v>
      </c>
      <c r="BM57" s="33">
        <v>847893.29</v>
      </c>
      <c r="BN57" s="33">
        <f t="shared" si="156"/>
        <v>847893.29</v>
      </c>
      <c r="BO57" s="33"/>
      <c r="BP57" s="33"/>
      <c r="BQ57" s="33"/>
      <c r="BR57" s="33"/>
      <c r="BS57" s="33"/>
      <c r="BT57" s="33"/>
      <c r="BU57" s="33"/>
      <c r="BV57" s="33"/>
      <c r="BW57" s="33"/>
      <c r="BX57" s="32">
        <f t="shared" si="91"/>
        <v>847893.29</v>
      </c>
      <c r="BY57" s="29">
        <f t="shared" si="133"/>
        <v>7858397.29</v>
      </c>
      <c r="BZ57" s="28">
        <f t="shared" si="134"/>
        <v>7858397.29</v>
      </c>
      <c r="CA57" s="28">
        <f t="shared" si="123"/>
        <v>0</v>
      </c>
      <c r="CB57" s="28">
        <f t="shared" si="124"/>
        <v>0</v>
      </c>
      <c r="CC57" s="28">
        <f t="shared" si="125"/>
        <v>0</v>
      </c>
      <c r="CD57" s="29">
        <f t="shared" si="131"/>
        <v>0</v>
      </c>
      <c r="CE57" s="28">
        <f t="shared" si="132"/>
        <v>0</v>
      </c>
      <c r="CF57" s="28">
        <f t="shared" si="126"/>
        <v>0</v>
      </c>
      <c r="CG57" s="28">
        <f t="shared" si="127"/>
        <v>0</v>
      </c>
      <c r="CH57" s="28">
        <f t="shared" si="128"/>
        <v>0</v>
      </c>
      <c r="CI57" s="28">
        <f t="shared" si="129"/>
        <v>0</v>
      </c>
      <c r="CJ57" s="27">
        <f t="shared" si="16"/>
        <v>7858397.29</v>
      </c>
      <c r="CK57" s="28">
        <v>188406.88</v>
      </c>
      <c r="CL57" s="28">
        <v>188406.88</v>
      </c>
      <c r="CM57" s="33"/>
      <c r="CN57" s="33"/>
      <c r="CO57" s="33"/>
      <c r="CP57" s="33"/>
      <c r="CQ57" s="33"/>
      <c r="CR57" s="33"/>
      <c r="CS57" s="33"/>
      <c r="CT57" s="33"/>
      <c r="CU57" s="33"/>
      <c r="CV57" s="32">
        <f t="shared" si="146"/>
        <v>188406.88</v>
      </c>
      <c r="CW57" s="28">
        <f t="shared" si="135"/>
        <v>8046804.17</v>
      </c>
      <c r="CX57" s="28">
        <f t="shared" si="136"/>
        <v>8046804.17</v>
      </c>
      <c r="CY57" s="28">
        <f t="shared" si="147"/>
        <v>0</v>
      </c>
      <c r="CZ57" s="28">
        <f t="shared" si="148"/>
        <v>0</v>
      </c>
      <c r="DA57" s="28">
        <f t="shared" si="149"/>
        <v>0</v>
      </c>
      <c r="DB57" s="28">
        <f t="shared" si="150"/>
        <v>0</v>
      </c>
      <c r="DC57" s="28">
        <f t="shared" si="151"/>
        <v>0</v>
      </c>
      <c r="DD57" s="28">
        <f t="shared" si="152"/>
        <v>0</v>
      </c>
      <c r="DE57" s="28">
        <f t="shared" si="153"/>
        <v>0</v>
      </c>
      <c r="DF57" s="28">
        <f t="shared" si="154"/>
        <v>0</v>
      </c>
      <c r="DG57" s="28">
        <f t="shared" si="155"/>
        <v>0</v>
      </c>
      <c r="DH57" s="26">
        <f t="shared" si="18"/>
        <v>8046804.17</v>
      </c>
    </row>
    <row r="58" spans="1:112" ht="16.5" customHeight="1">
      <c r="A58" s="8"/>
      <c r="B58" s="165" t="s">
        <v>139</v>
      </c>
      <c r="C58" s="166" t="s">
        <v>129</v>
      </c>
      <c r="D58" s="455" t="s">
        <v>140</v>
      </c>
      <c r="E58" s="72">
        <v>76768</v>
      </c>
      <c r="F58" s="45">
        <v>76768</v>
      </c>
      <c r="G58" s="45">
        <v>0</v>
      </c>
      <c r="H58" s="45">
        <v>0</v>
      </c>
      <c r="I58" s="45">
        <v>0</v>
      </c>
      <c r="J58" s="72">
        <v>0</v>
      </c>
      <c r="K58" s="45">
        <v>0</v>
      </c>
      <c r="L58" s="45">
        <v>0</v>
      </c>
      <c r="M58" s="45">
        <v>0</v>
      </c>
      <c r="N58" s="45">
        <v>0</v>
      </c>
      <c r="O58" s="45">
        <v>0</v>
      </c>
      <c r="P58" s="71">
        <f t="shared" si="1"/>
        <v>76768</v>
      </c>
      <c r="Q58" s="33"/>
      <c r="R58" s="33"/>
      <c r="S58" s="33"/>
      <c r="T58" s="33"/>
      <c r="U58" s="33"/>
      <c r="V58" s="33"/>
      <c r="W58" s="33"/>
      <c r="X58" s="33"/>
      <c r="Y58" s="33"/>
      <c r="Z58" s="33"/>
      <c r="AA58" s="33"/>
      <c r="AB58" s="32">
        <f t="shared" si="11"/>
        <v>0</v>
      </c>
      <c r="AC58" s="29">
        <f t="shared" si="101"/>
        <v>76768</v>
      </c>
      <c r="AD58" s="28">
        <f t="shared" si="102"/>
        <v>76768</v>
      </c>
      <c r="AE58" s="28">
        <f t="shared" si="103"/>
        <v>0</v>
      </c>
      <c r="AF58" s="28">
        <f t="shared" si="104"/>
        <v>0</v>
      </c>
      <c r="AG58" s="28">
        <f t="shared" si="105"/>
        <v>0</v>
      </c>
      <c r="AH58" s="29">
        <f t="shared" si="106"/>
        <v>0</v>
      </c>
      <c r="AI58" s="28">
        <f t="shared" si="107"/>
        <v>0</v>
      </c>
      <c r="AJ58" s="28">
        <f t="shared" si="108"/>
        <v>0</v>
      </c>
      <c r="AK58" s="28">
        <f t="shared" si="109"/>
        <v>0</v>
      </c>
      <c r="AL58" s="28">
        <f t="shared" si="110"/>
        <v>0</v>
      </c>
      <c r="AM58" s="28">
        <f t="shared" si="111"/>
        <v>0</v>
      </c>
      <c r="AN58" s="27">
        <f t="shared" si="12"/>
        <v>76768</v>
      </c>
      <c r="AO58" s="33">
        <v>489.62</v>
      </c>
      <c r="AP58" s="33">
        <v>489.62</v>
      </c>
      <c r="AQ58" s="33"/>
      <c r="AR58" s="33"/>
      <c r="AS58" s="33"/>
      <c r="AT58" s="33"/>
      <c r="AU58" s="33"/>
      <c r="AV58" s="33"/>
      <c r="AW58" s="33"/>
      <c r="AX58" s="33"/>
      <c r="AY58" s="33"/>
      <c r="AZ58" s="32">
        <f t="shared" si="5"/>
        <v>489.62</v>
      </c>
      <c r="BA58" s="29">
        <f t="shared" si="112"/>
        <v>77257.62</v>
      </c>
      <c r="BB58" s="28">
        <f t="shared" si="113"/>
        <v>77257.62</v>
      </c>
      <c r="BC58" s="28">
        <f t="shared" si="114"/>
        <v>0</v>
      </c>
      <c r="BD58" s="28">
        <f t="shared" si="115"/>
        <v>0</v>
      </c>
      <c r="BE58" s="28">
        <f t="shared" si="116"/>
        <v>0</v>
      </c>
      <c r="BF58" s="29">
        <f t="shared" si="117"/>
        <v>0</v>
      </c>
      <c r="BG58" s="28">
        <f t="shared" si="118"/>
        <v>0</v>
      </c>
      <c r="BH58" s="28">
        <f t="shared" si="119"/>
        <v>0</v>
      </c>
      <c r="BI58" s="28">
        <f t="shared" si="120"/>
        <v>0</v>
      </c>
      <c r="BJ58" s="28">
        <f t="shared" si="121"/>
        <v>0</v>
      </c>
      <c r="BK58" s="28">
        <f t="shared" si="122"/>
        <v>0</v>
      </c>
      <c r="BL58" s="27">
        <f t="shared" si="14"/>
        <v>77257.62</v>
      </c>
      <c r="BM58" s="33">
        <v>-525.45</v>
      </c>
      <c r="BN58" s="33">
        <f t="shared" si="156"/>
        <v>-525.45</v>
      </c>
      <c r="BO58" s="33"/>
      <c r="BP58" s="33"/>
      <c r="BQ58" s="33"/>
      <c r="BR58" s="33"/>
      <c r="BS58" s="33"/>
      <c r="BT58" s="33"/>
      <c r="BU58" s="33"/>
      <c r="BV58" s="33"/>
      <c r="BW58" s="33"/>
      <c r="BX58" s="32">
        <f t="shared" si="91"/>
        <v>-525.45</v>
      </c>
      <c r="BY58" s="29">
        <f t="shared" si="133"/>
        <v>76732.17</v>
      </c>
      <c r="BZ58" s="28">
        <f t="shared" si="134"/>
        <v>76732.17</v>
      </c>
      <c r="CA58" s="28">
        <f t="shared" si="123"/>
        <v>0</v>
      </c>
      <c r="CB58" s="28">
        <f t="shared" si="124"/>
        <v>0</v>
      </c>
      <c r="CC58" s="28">
        <f t="shared" si="125"/>
        <v>0</v>
      </c>
      <c r="CD58" s="29">
        <f t="shared" si="131"/>
        <v>0</v>
      </c>
      <c r="CE58" s="28">
        <f t="shared" si="132"/>
        <v>0</v>
      </c>
      <c r="CF58" s="28">
        <f t="shared" si="126"/>
        <v>0</v>
      </c>
      <c r="CG58" s="28">
        <f t="shared" si="127"/>
        <v>0</v>
      </c>
      <c r="CH58" s="28">
        <f t="shared" si="128"/>
        <v>0</v>
      </c>
      <c r="CI58" s="28">
        <f t="shared" si="129"/>
        <v>0</v>
      </c>
      <c r="CJ58" s="27">
        <f t="shared" si="16"/>
        <v>76732.17</v>
      </c>
      <c r="CK58" s="28">
        <v>9739.2</v>
      </c>
      <c r="CL58" s="28">
        <v>9739.2</v>
      </c>
      <c r="CM58" s="33"/>
      <c r="CN58" s="33"/>
      <c r="CO58" s="33"/>
      <c r="CP58" s="33"/>
      <c r="CQ58" s="33"/>
      <c r="CR58" s="33"/>
      <c r="CS58" s="33"/>
      <c r="CT58" s="33"/>
      <c r="CU58" s="33"/>
      <c r="CV58" s="32">
        <f t="shared" si="146"/>
        <v>9739.2</v>
      </c>
      <c r="CW58" s="28">
        <f t="shared" si="135"/>
        <v>86471.37</v>
      </c>
      <c r="CX58" s="28">
        <f t="shared" si="136"/>
        <v>86471.37</v>
      </c>
      <c r="CY58" s="28">
        <f t="shared" si="147"/>
        <v>0</v>
      </c>
      <c r="CZ58" s="28">
        <f t="shared" si="148"/>
        <v>0</v>
      </c>
      <c r="DA58" s="28">
        <f t="shared" si="149"/>
        <v>0</v>
      </c>
      <c r="DB58" s="28">
        <f t="shared" si="150"/>
        <v>0</v>
      </c>
      <c r="DC58" s="28">
        <f t="shared" si="151"/>
        <v>0</v>
      </c>
      <c r="DD58" s="28">
        <f t="shared" si="152"/>
        <v>0</v>
      </c>
      <c r="DE58" s="28">
        <f t="shared" si="153"/>
        <v>0</v>
      </c>
      <c r="DF58" s="28">
        <f t="shared" si="154"/>
        <v>0</v>
      </c>
      <c r="DG58" s="28">
        <f t="shared" si="155"/>
        <v>0</v>
      </c>
      <c r="DH58" s="26">
        <f t="shared" si="18"/>
        <v>86471.37</v>
      </c>
    </row>
    <row r="59" spans="1:112" ht="18" customHeight="1">
      <c r="A59" s="8"/>
      <c r="B59" s="165" t="s">
        <v>141</v>
      </c>
      <c r="C59" s="166" t="s">
        <v>129</v>
      </c>
      <c r="D59" s="455" t="s">
        <v>142</v>
      </c>
      <c r="E59" s="72">
        <v>19500</v>
      </c>
      <c r="F59" s="45">
        <v>19500</v>
      </c>
      <c r="G59" s="45">
        <v>0</v>
      </c>
      <c r="H59" s="45">
        <v>0</v>
      </c>
      <c r="I59" s="45">
        <v>0</v>
      </c>
      <c r="J59" s="72">
        <v>0</v>
      </c>
      <c r="K59" s="45">
        <v>0</v>
      </c>
      <c r="L59" s="45">
        <v>0</v>
      </c>
      <c r="M59" s="45">
        <v>0</v>
      </c>
      <c r="N59" s="45">
        <v>0</v>
      </c>
      <c r="O59" s="45">
        <v>0</v>
      </c>
      <c r="P59" s="71">
        <f t="shared" si="1"/>
        <v>19500</v>
      </c>
      <c r="Q59" s="33"/>
      <c r="R59" s="33"/>
      <c r="S59" s="33"/>
      <c r="T59" s="33"/>
      <c r="U59" s="33"/>
      <c r="V59" s="33"/>
      <c r="W59" s="33"/>
      <c r="X59" s="33"/>
      <c r="Y59" s="33"/>
      <c r="Z59" s="33"/>
      <c r="AA59" s="33"/>
      <c r="AB59" s="32">
        <f t="shared" si="11"/>
        <v>0</v>
      </c>
      <c r="AC59" s="29">
        <f t="shared" si="101"/>
        <v>19500</v>
      </c>
      <c r="AD59" s="28">
        <f t="shared" si="102"/>
        <v>19500</v>
      </c>
      <c r="AE59" s="28">
        <f t="shared" si="103"/>
        <v>0</v>
      </c>
      <c r="AF59" s="28">
        <f t="shared" si="104"/>
        <v>0</v>
      </c>
      <c r="AG59" s="28">
        <f t="shared" si="105"/>
        <v>0</v>
      </c>
      <c r="AH59" s="29">
        <f t="shared" si="106"/>
        <v>0</v>
      </c>
      <c r="AI59" s="28">
        <f t="shared" si="107"/>
        <v>0</v>
      </c>
      <c r="AJ59" s="28">
        <f t="shared" si="108"/>
        <v>0</v>
      </c>
      <c r="AK59" s="28">
        <f t="shared" si="109"/>
        <v>0</v>
      </c>
      <c r="AL59" s="28">
        <f t="shared" si="110"/>
        <v>0</v>
      </c>
      <c r="AM59" s="28">
        <f t="shared" si="111"/>
        <v>0</v>
      </c>
      <c r="AN59" s="27">
        <f t="shared" si="12"/>
        <v>19500</v>
      </c>
      <c r="AO59" s="33"/>
      <c r="AP59" s="33"/>
      <c r="AQ59" s="33"/>
      <c r="AR59" s="33"/>
      <c r="AS59" s="33"/>
      <c r="AT59" s="33"/>
      <c r="AU59" s="33"/>
      <c r="AV59" s="33"/>
      <c r="AW59" s="33"/>
      <c r="AX59" s="33"/>
      <c r="AY59" s="33"/>
      <c r="AZ59" s="32">
        <f t="shared" si="5"/>
        <v>0</v>
      </c>
      <c r="BA59" s="29">
        <f t="shared" si="112"/>
        <v>19500</v>
      </c>
      <c r="BB59" s="28">
        <f t="shared" si="113"/>
        <v>19500</v>
      </c>
      <c r="BC59" s="28">
        <f t="shared" si="114"/>
        <v>0</v>
      </c>
      <c r="BD59" s="28">
        <f t="shared" si="115"/>
        <v>0</v>
      </c>
      <c r="BE59" s="28">
        <f t="shared" si="116"/>
        <v>0</v>
      </c>
      <c r="BF59" s="29">
        <f t="shared" si="117"/>
        <v>0</v>
      </c>
      <c r="BG59" s="28">
        <f t="shared" si="118"/>
        <v>0</v>
      </c>
      <c r="BH59" s="28">
        <f t="shared" si="119"/>
        <v>0</v>
      </c>
      <c r="BI59" s="28">
        <f t="shared" si="120"/>
        <v>0</v>
      </c>
      <c r="BJ59" s="28">
        <f t="shared" si="121"/>
        <v>0</v>
      </c>
      <c r="BK59" s="28">
        <f t="shared" si="122"/>
        <v>0</v>
      </c>
      <c r="BL59" s="27">
        <f t="shared" si="14"/>
        <v>19500</v>
      </c>
      <c r="BM59" s="33">
        <v>-2580</v>
      </c>
      <c r="BN59" s="33">
        <f t="shared" si="156"/>
        <v>-2580</v>
      </c>
      <c r="BO59" s="33"/>
      <c r="BP59" s="33"/>
      <c r="BQ59" s="33"/>
      <c r="BR59" s="33"/>
      <c r="BS59" s="33"/>
      <c r="BT59" s="33"/>
      <c r="BU59" s="33"/>
      <c r="BV59" s="33"/>
      <c r="BW59" s="33"/>
      <c r="BX59" s="32">
        <f t="shared" si="91"/>
        <v>-2580</v>
      </c>
      <c r="BY59" s="29">
        <f t="shared" si="133"/>
        <v>16920</v>
      </c>
      <c r="BZ59" s="28">
        <f t="shared" si="134"/>
        <v>16920</v>
      </c>
      <c r="CA59" s="28">
        <f t="shared" si="123"/>
        <v>0</v>
      </c>
      <c r="CB59" s="28">
        <f t="shared" si="124"/>
        <v>0</v>
      </c>
      <c r="CC59" s="28">
        <f t="shared" si="125"/>
        <v>0</v>
      </c>
      <c r="CD59" s="29">
        <f t="shared" si="131"/>
        <v>0</v>
      </c>
      <c r="CE59" s="28">
        <f t="shared" si="132"/>
        <v>0</v>
      </c>
      <c r="CF59" s="28">
        <f t="shared" si="126"/>
        <v>0</v>
      </c>
      <c r="CG59" s="28">
        <f t="shared" si="127"/>
        <v>0</v>
      </c>
      <c r="CH59" s="28">
        <f t="shared" si="128"/>
        <v>0</v>
      </c>
      <c r="CI59" s="28">
        <f t="shared" si="129"/>
        <v>0</v>
      </c>
      <c r="CJ59" s="27">
        <f t="shared" si="16"/>
        <v>16920</v>
      </c>
      <c r="CK59" s="28">
        <v>-873.23</v>
      </c>
      <c r="CL59" s="28">
        <v>-873.23</v>
      </c>
      <c r="CM59" s="33"/>
      <c r="CN59" s="33"/>
      <c r="CO59" s="33"/>
      <c r="CP59" s="33"/>
      <c r="CQ59" s="33"/>
      <c r="CR59" s="33"/>
      <c r="CS59" s="33"/>
      <c r="CT59" s="33"/>
      <c r="CU59" s="33"/>
      <c r="CV59" s="32">
        <f t="shared" si="146"/>
        <v>-873.23</v>
      </c>
      <c r="CW59" s="28">
        <f t="shared" si="135"/>
        <v>16046.77</v>
      </c>
      <c r="CX59" s="28">
        <f t="shared" si="136"/>
        <v>16046.77</v>
      </c>
      <c r="CY59" s="28">
        <f t="shared" si="147"/>
        <v>0</v>
      </c>
      <c r="CZ59" s="28">
        <f t="shared" si="148"/>
        <v>0</v>
      </c>
      <c r="DA59" s="28">
        <f t="shared" si="149"/>
        <v>0</v>
      </c>
      <c r="DB59" s="28">
        <f t="shared" si="150"/>
        <v>0</v>
      </c>
      <c r="DC59" s="28">
        <f t="shared" si="151"/>
        <v>0</v>
      </c>
      <c r="DD59" s="28">
        <f t="shared" si="152"/>
        <v>0</v>
      </c>
      <c r="DE59" s="28">
        <f t="shared" si="153"/>
        <v>0</v>
      </c>
      <c r="DF59" s="28">
        <f t="shared" si="154"/>
        <v>0</v>
      </c>
      <c r="DG59" s="28">
        <f t="shared" si="155"/>
        <v>0</v>
      </c>
      <c r="DH59" s="26">
        <f t="shared" si="18"/>
        <v>16046.77</v>
      </c>
    </row>
    <row r="60" spans="1:112" ht="27.75" customHeight="1">
      <c r="A60" s="8"/>
      <c r="B60" s="165" t="s">
        <v>143</v>
      </c>
      <c r="C60" s="166" t="s">
        <v>129</v>
      </c>
      <c r="D60" s="455" t="s">
        <v>144</v>
      </c>
      <c r="E60" s="72">
        <v>9049958</v>
      </c>
      <c r="F60" s="45">
        <v>9049958</v>
      </c>
      <c r="G60" s="45">
        <v>0</v>
      </c>
      <c r="H60" s="45">
        <v>0</v>
      </c>
      <c r="I60" s="45">
        <v>0</v>
      </c>
      <c r="J60" s="72">
        <v>0</v>
      </c>
      <c r="K60" s="45">
        <v>0</v>
      </c>
      <c r="L60" s="45">
        <v>0</v>
      </c>
      <c r="M60" s="45">
        <v>0</v>
      </c>
      <c r="N60" s="45">
        <v>0</v>
      </c>
      <c r="O60" s="45">
        <v>0</v>
      </c>
      <c r="P60" s="71">
        <f t="shared" si="1"/>
        <v>9049958</v>
      </c>
      <c r="Q60" s="33"/>
      <c r="R60" s="33"/>
      <c r="S60" s="33"/>
      <c r="T60" s="33"/>
      <c r="U60" s="33"/>
      <c r="V60" s="33"/>
      <c r="W60" s="33"/>
      <c r="X60" s="33"/>
      <c r="Y60" s="33"/>
      <c r="Z60" s="33"/>
      <c r="AA60" s="33"/>
      <c r="AB60" s="32">
        <f t="shared" si="11"/>
        <v>0</v>
      </c>
      <c r="AC60" s="29">
        <f t="shared" si="101"/>
        <v>9049958</v>
      </c>
      <c r="AD60" s="28">
        <f t="shared" si="102"/>
        <v>9049958</v>
      </c>
      <c r="AE60" s="28">
        <f t="shared" si="103"/>
        <v>0</v>
      </c>
      <c r="AF60" s="28">
        <f t="shared" si="104"/>
        <v>0</v>
      </c>
      <c r="AG60" s="28">
        <f t="shared" si="105"/>
        <v>0</v>
      </c>
      <c r="AH60" s="29">
        <f t="shared" si="106"/>
        <v>0</v>
      </c>
      <c r="AI60" s="28">
        <f t="shared" si="107"/>
        <v>0</v>
      </c>
      <c r="AJ60" s="28">
        <f t="shared" si="108"/>
        <v>0</v>
      </c>
      <c r="AK60" s="28">
        <f t="shared" si="109"/>
        <v>0</v>
      </c>
      <c r="AL60" s="28">
        <f t="shared" si="110"/>
        <v>0</v>
      </c>
      <c r="AM60" s="28">
        <f t="shared" si="111"/>
        <v>0</v>
      </c>
      <c r="AN60" s="27">
        <f t="shared" si="12"/>
        <v>9049958</v>
      </c>
      <c r="AO60" s="33">
        <v>177033.4</v>
      </c>
      <c r="AP60" s="33">
        <v>177033.4</v>
      </c>
      <c r="AQ60" s="33"/>
      <c r="AR60" s="33"/>
      <c r="AS60" s="33"/>
      <c r="AT60" s="33"/>
      <c r="AU60" s="33"/>
      <c r="AV60" s="33"/>
      <c r="AW60" s="33"/>
      <c r="AX60" s="33"/>
      <c r="AY60" s="33"/>
      <c r="AZ60" s="32">
        <f t="shared" si="5"/>
        <v>177033.4</v>
      </c>
      <c r="BA60" s="29">
        <f t="shared" si="112"/>
        <v>9226991.4</v>
      </c>
      <c r="BB60" s="28">
        <f t="shared" si="113"/>
        <v>9226991.4</v>
      </c>
      <c r="BC60" s="28">
        <f t="shared" si="114"/>
        <v>0</v>
      </c>
      <c r="BD60" s="28">
        <f t="shared" si="115"/>
        <v>0</v>
      </c>
      <c r="BE60" s="28">
        <f t="shared" si="116"/>
        <v>0</v>
      </c>
      <c r="BF60" s="29">
        <f t="shared" si="117"/>
        <v>0</v>
      </c>
      <c r="BG60" s="28">
        <f t="shared" si="118"/>
        <v>0</v>
      </c>
      <c r="BH60" s="28">
        <f t="shared" si="119"/>
        <v>0</v>
      </c>
      <c r="BI60" s="28">
        <f t="shared" si="120"/>
        <v>0</v>
      </c>
      <c r="BJ60" s="28">
        <f t="shared" si="121"/>
        <v>0</v>
      </c>
      <c r="BK60" s="28">
        <f t="shared" si="122"/>
        <v>0</v>
      </c>
      <c r="BL60" s="27">
        <f t="shared" si="14"/>
        <v>9226991.4</v>
      </c>
      <c r="BM60" s="33">
        <v>84758.88</v>
      </c>
      <c r="BN60" s="33">
        <f t="shared" si="156"/>
        <v>84758.88</v>
      </c>
      <c r="BO60" s="33"/>
      <c r="BP60" s="33"/>
      <c r="BQ60" s="33"/>
      <c r="BR60" s="33"/>
      <c r="BS60" s="33"/>
      <c r="BT60" s="33"/>
      <c r="BU60" s="33"/>
      <c r="BV60" s="33"/>
      <c r="BW60" s="33"/>
      <c r="BX60" s="32">
        <f t="shared" si="91"/>
        <v>84758.88</v>
      </c>
      <c r="BY60" s="29">
        <f t="shared" si="133"/>
        <v>9311750.280000001</v>
      </c>
      <c r="BZ60" s="28">
        <f t="shared" si="134"/>
        <v>9311750.280000001</v>
      </c>
      <c r="CA60" s="28">
        <f t="shared" si="123"/>
        <v>0</v>
      </c>
      <c r="CB60" s="28">
        <f t="shared" si="124"/>
        <v>0</v>
      </c>
      <c r="CC60" s="28">
        <f t="shared" si="125"/>
        <v>0</v>
      </c>
      <c r="CD60" s="29">
        <f t="shared" si="131"/>
        <v>0</v>
      </c>
      <c r="CE60" s="28">
        <f t="shared" si="132"/>
        <v>0</v>
      </c>
      <c r="CF60" s="28">
        <f t="shared" si="126"/>
        <v>0</v>
      </c>
      <c r="CG60" s="28">
        <f t="shared" si="127"/>
        <v>0</v>
      </c>
      <c r="CH60" s="28">
        <f t="shared" si="128"/>
        <v>0</v>
      </c>
      <c r="CI60" s="28">
        <f t="shared" si="129"/>
        <v>0</v>
      </c>
      <c r="CJ60" s="27">
        <f t="shared" si="16"/>
        <v>9311750.280000001</v>
      </c>
      <c r="CK60" s="28">
        <v>152805.58</v>
      </c>
      <c r="CL60" s="28">
        <v>152805.58</v>
      </c>
      <c r="CM60" s="33"/>
      <c r="CN60" s="33"/>
      <c r="CO60" s="33"/>
      <c r="CP60" s="33"/>
      <c r="CQ60" s="33"/>
      <c r="CR60" s="33"/>
      <c r="CS60" s="33"/>
      <c r="CT60" s="33"/>
      <c r="CU60" s="33"/>
      <c r="CV60" s="32">
        <f t="shared" si="146"/>
        <v>152805.58</v>
      </c>
      <c r="CW60" s="28">
        <f t="shared" si="135"/>
        <v>9464555.860000001</v>
      </c>
      <c r="CX60" s="28">
        <f t="shared" si="136"/>
        <v>9464555.860000001</v>
      </c>
      <c r="CY60" s="28">
        <f t="shared" si="147"/>
        <v>0</v>
      </c>
      <c r="CZ60" s="28">
        <f t="shared" si="148"/>
        <v>0</v>
      </c>
      <c r="DA60" s="28">
        <f t="shared" si="149"/>
        <v>0</v>
      </c>
      <c r="DB60" s="28">
        <f t="shared" si="150"/>
        <v>0</v>
      </c>
      <c r="DC60" s="28">
        <f t="shared" si="151"/>
        <v>0</v>
      </c>
      <c r="DD60" s="28">
        <f t="shared" si="152"/>
        <v>0</v>
      </c>
      <c r="DE60" s="28">
        <f t="shared" si="153"/>
        <v>0</v>
      </c>
      <c r="DF60" s="28">
        <f t="shared" si="154"/>
        <v>0</v>
      </c>
      <c r="DG60" s="28">
        <f t="shared" si="155"/>
        <v>0</v>
      </c>
      <c r="DH60" s="26">
        <f t="shared" si="18"/>
        <v>9464555.860000001</v>
      </c>
    </row>
    <row r="61" spans="1:112" ht="27" customHeight="1">
      <c r="A61" s="8"/>
      <c r="B61" s="165" t="s">
        <v>145</v>
      </c>
      <c r="C61" s="166" t="s">
        <v>71</v>
      </c>
      <c r="D61" s="455" t="s">
        <v>146</v>
      </c>
      <c r="E61" s="72">
        <v>9259314</v>
      </c>
      <c r="F61" s="45">
        <v>9259314</v>
      </c>
      <c r="G61" s="45">
        <v>0</v>
      </c>
      <c r="H61" s="45">
        <v>0</v>
      </c>
      <c r="I61" s="45">
        <v>0</v>
      </c>
      <c r="J61" s="72">
        <v>0</v>
      </c>
      <c r="K61" s="45">
        <v>0</v>
      </c>
      <c r="L61" s="45">
        <v>0</v>
      </c>
      <c r="M61" s="45">
        <v>0</v>
      </c>
      <c r="N61" s="45">
        <v>0</v>
      </c>
      <c r="O61" s="45">
        <v>0</v>
      </c>
      <c r="P61" s="71">
        <f t="shared" si="1"/>
        <v>9259314</v>
      </c>
      <c r="Q61" s="33"/>
      <c r="R61" s="33"/>
      <c r="S61" s="33"/>
      <c r="T61" s="33"/>
      <c r="U61" s="33"/>
      <c r="V61" s="33"/>
      <c r="W61" s="33"/>
      <c r="X61" s="33"/>
      <c r="Y61" s="33"/>
      <c r="Z61" s="33"/>
      <c r="AA61" s="33"/>
      <c r="AB61" s="32">
        <f t="shared" si="11"/>
        <v>0</v>
      </c>
      <c r="AC61" s="29">
        <f t="shared" si="101"/>
        <v>9259314</v>
      </c>
      <c r="AD61" s="28">
        <f t="shared" si="102"/>
        <v>9259314</v>
      </c>
      <c r="AE61" s="28">
        <f t="shared" si="103"/>
        <v>0</v>
      </c>
      <c r="AF61" s="28">
        <f t="shared" si="104"/>
        <v>0</v>
      </c>
      <c r="AG61" s="28">
        <f t="shared" si="105"/>
        <v>0</v>
      </c>
      <c r="AH61" s="29">
        <f t="shared" si="106"/>
        <v>0</v>
      </c>
      <c r="AI61" s="28">
        <f t="shared" si="107"/>
        <v>0</v>
      </c>
      <c r="AJ61" s="28">
        <f t="shared" si="108"/>
        <v>0</v>
      </c>
      <c r="AK61" s="28">
        <f t="shared" si="109"/>
        <v>0</v>
      </c>
      <c r="AL61" s="28">
        <f t="shared" si="110"/>
        <v>0</v>
      </c>
      <c r="AM61" s="28">
        <f t="shared" si="111"/>
        <v>0</v>
      </c>
      <c r="AN61" s="27">
        <f t="shared" si="12"/>
        <v>9259314</v>
      </c>
      <c r="AO61" s="33">
        <v>7957.2</v>
      </c>
      <c r="AP61" s="33">
        <v>7957.2</v>
      </c>
      <c r="AQ61" s="33"/>
      <c r="AR61" s="33"/>
      <c r="AS61" s="33"/>
      <c r="AT61" s="33"/>
      <c r="AU61" s="33"/>
      <c r="AV61" s="33"/>
      <c r="AW61" s="33"/>
      <c r="AX61" s="33"/>
      <c r="AY61" s="33"/>
      <c r="AZ61" s="32">
        <f t="shared" si="5"/>
        <v>7957.2</v>
      </c>
      <c r="BA61" s="29">
        <f t="shared" si="112"/>
        <v>9267271.2</v>
      </c>
      <c r="BB61" s="28">
        <f t="shared" si="113"/>
        <v>9267271.2</v>
      </c>
      <c r="BC61" s="28">
        <f t="shared" si="114"/>
        <v>0</v>
      </c>
      <c r="BD61" s="28">
        <f t="shared" si="115"/>
        <v>0</v>
      </c>
      <c r="BE61" s="28">
        <f t="shared" si="116"/>
        <v>0</v>
      </c>
      <c r="BF61" s="29">
        <f t="shared" si="117"/>
        <v>0</v>
      </c>
      <c r="BG61" s="28">
        <f t="shared" si="118"/>
        <v>0</v>
      </c>
      <c r="BH61" s="28">
        <f t="shared" si="119"/>
        <v>0</v>
      </c>
      <c r="BI61" s="28">
        <f t="shared" si="120"/>
        <v>0</v>
      </c>
      <c r="BJ61" s="28">
        <f t="shared" si="121"/>
        <v>0</v>
      </c>
      <c r="BK61" s="28">
        <f t="shared" si="122"/>
        <v>0</v>
      </c>
      <c r="BL61" s="27">
        <f t="shared" si="14"/>
        <v>9267271.2</v>
      </c>
      <c r="BM61" s="33">
        <v>138032.5</v>
      </c>
      <c r="BN61" s="33">
        <f t="shared" si="156"/>
        <v>138032.5</v>
      </c>
      <c r="BO61" s="33"/>
      <c r="BP61" s="33"/>
      <c r="BQ61" s="33"/>
      <c r="BR61" s="33"/>
      <c r="BS61" s="33"/>
      <c r="BT61" s="33"/>
      <c r="BU61" s="33"/>
      <c r="BV61" s="33"/>
      <c r="BW61" s="33"/>
      <c r="BX61" s="32">
        <f t="shared" si="91"/>
        <v>138032.5</v>
      </c>
      <c r="BY61" s="29">
        <f t="shared" si="133"/>
        <v>9405303.7</v>
      </c>
      <c r="BZ61" s="28">
        <f t="shared" si="134"/>
        <v>9405303.7</v>
      </c>
      <c r="CA61" s="28">
        <f t="shared" si="123"/>
        <v>0</v>
      </c>
      <c r="CB61" s="28">
        <f t="shared" si="124"/>
        <v>0</v>
      </c>
      <c r="CC61" s="28">
        <f t="shared" si="125"/>
        <v>0</v>
      </c>
      <c r="CD61" s="29">
        <f t="shared" si="131"/>
        <v>0</v>
      </c>
      <c r="CE61" s="28">
        <f t="shared" si="132"/>
        <v>0</v>
      </c>
      <c r="CF61" s="28">
        <f t="shared" si="126"/>
        <v>0</v>
      </c>
      <c r="CG61" s="28">
        <f t="shared" si="127"/>
        <v>0</v>
      </c>
      <c r="CH61" s="28">
        <f t="shared" si="128"/>
        <v>0</v>
      </c>
      <c r="CI61" s="28">
        <f t="shared" si="129"/>
        <v>0</v>
      </c>
      <c r="CJ61" s="27">
        <f t="shared" si="16"/>
        <v>9405303.7</v>
      </c>
      <c r="CK61" s="33">
        <v>58594.46</v>
      </c>
      <c r="CL61" s="33">
        <v>58594.46</v>
      </c>
      <c r="CM61" s="33"/>
      <c r="CN61" s="33"/>
      <c r="CO61" s="33"/>
      <c r="CP61" s="33"/>
      <c r="CQ61" s="33"/>
      <c r="CR61" s="33"/>
      <c r="CS61" s="33"/>
      <c r="CT61" s="33"/>
      <c r="CU61" s="33"/>
      <c r="CV61" s="32">
        <f t="shared" si="146"/>
        <v>58594.46</v>
      </c>
      <c r="CW61" s="28">
        <f t="shared" si="135"/>
        <v>9463898.16</v>
      </c>
      <c r="CX61" s="28">
        <f t="shared" si="136"/>
        <v>9463898.16</v>
      </c>
      <c r="CY61" s="28">
        <f t="shared" si="147"/>
        <v>0</v>
      </c>
      <c r="CZ61" s="28">
        <f t="shared" si="148"/>
        <v>0</v>
      </c>
      <c r="DA61" s="28">
        <f t="shared" si="149"/>
        <v>0</v>
      </c>
      <c r="DB61" s="28">
        <f t="shared" si="150"/>
        <v>0</v>
      </c>
      <c r="DC61" s="28">
        <f t="shared" si="151"/>
        <v>0</v>
      </c>
      <c r="DD61" s="28">
        <f t="shared" si="152"/>
        <v>0</v>
      </c>
      <c r="DE61" s="28">
        <f t="shared" si="153"/>
        <v>0</v>
      </c>
      <c r="DF61" s="28">
        <f t="shared" si="154"/>
        <v>0</v>
      </c>
      <c r="DG61" s="28">
        <f t="shared" si="155"/>
        <v>0</v>
      </c>
      <c r="DH61" s="26">
        <f t="shared" si="18"/>
        <v>9463898.16</v>
      </c>
    </row>
    <row r="62" spans="1:112" ht="24">
      <c r="A62" s="8"/>
      <c r="B62" s="20" t="s">
        <v>147</v>
      </c>
      <c r="C62" s="21" t="s">
        <v>71</v>
      </c>
      <c r="D62" s="22" t="s">
        <v>148</v>
      </c>
      <c r="E62" s="72">
        <v>810150</v>
      </c>
      <c r="F62" s="45">
        <v>810150</v>
      </c>
      <c r="G62" s="45">
        <v>0</v>
      </c>
      <c r="H62" s="45">
        <v>0</v>
      </c>
      <c r="I62" s="45">
        <v>0</v>
      </c>
      <c r="J62" s="72">
        <v>0</v>
      </c>
      <c r="K62" s="45">
        <v>0</v>
      </c>
      <c r="L62" s="45">
        <v>0</v>
      </c>
      <c r="M62" s="45">
        <v>0</v>
      </c>
      <c r="N62" s="45">
        <v>0</v>
      </c>
      <c r="O62" s="45">
        <v>0</v>
      </c>
      <c r="P62" s="71">
        <f t="shared" si="1"/>
        <v>810150</v>
      </c>
      <c r="Q62" s="33"/>
      <c r="R62" s="33"/>
      <c r="S62" s="33"/>
      <c r="T62" s="33"/>
      <c r="U62" s="33"/>
      <c r="V62" s="33"/>
      <c r="W62" s="33"/>
      <c r="X62" s="33"/>
      <c r="Y62" s="33"/>
      <c r="Z62" s="33"/>
      <c r="AA62" s="33"/>
      <c r="AB62" s="32">
        <f t="shared" si="11"/>
        <v>0</v>
      </c>
      <c r="AC62" s="29">
        <f t="shared" si="101"/>
        <v>810150</v>
      </c>
      <c r="AD62" s="28">
        <f t="shared" si="102"/>
        <v>810150</v>
      </c>
      <c r="AE62" s="28">
        <f t="shared" si="103"/>
        <v>0</v>
      </c>
      <c r="AF62" s="28">
        <f t="shared" si="104"/>
        <v>0</v>
      </c>
      <c r="AG62" s="28">
        <f t="shared" si="105"/>
        <v>0</v>
      </c>
      <c r="AH62" s="29">
        <f t="shared" si="106"/>
        <v>0</v>
      </c>
      <c r="AI62" s="28">
        <f t="shared" si="107"/>
        <v>0</v>
      </c>
      <c r="AJ62" s="28">
        <f t="shared" si="108"/>
        <v>0</v>
      </c>
      <c r="AK62" s="28">
        <f t="shared" si="109"/>
        <v>0</v>
      </c>
      <c r="AL62" s="28">
        <f t="shared" si="110"/>
        <v>0</v>
      </c>
      <c r="AM62" s="28">
        <f t="shared" si="111"/>
        <v>0</v>
      </c>
      <c r="AN62" s="27">
        <f t="shared" si="12"/>
        <v>810150</v>
      </c>
      <c r="AO62" s="33">
        <v>14.55</v>
      </c>
      <c r="AP62" s="33">
        <v>14.55</v>
      </c>
      <c r="AQ62" s="33"/>
      <c r="AR62" s="33"/>
      <c r="AS62" s="33"/>
      <c r="AT62" s="33"/>
      <c r="AU62" s="33"/>
      <c r="AV62" s="33"/>
      <c r="AW62" s="33"/>
      <c r="AX62" s="33"/>
      <c r="AY62" s="33"/>
      <c r="AZ62" s="32">
        <f t="shared" si="5"/>
        <v>14.55</v>
      </c>
      <c r="BA62" s="29">
        <f t="shared" si="112"/>
        <v>810164.55</v>
      </c>
      <c r="BB62" s="28">
        <f t="shared" si="113"/>
        <v>810164.55</v>
      </c>
      <c r="BC62" s="28">
        <f t="shared" si="114"/>
        <v>0</v>
      </c>
      <c r="BD62" s="28">
        <f t="shared" si="115"/>
        <v>0</v>
      </c>
      <c r="BE62" s="28">
        <f t="shared" si="116"/>
        <v>0</v>
      </c>
      <c r="BF62" s="29">
        <f t="shared" si="117"/>
        <v>0</v>
      </c>
      <c r="BG62" s="28">
        <f t="shared" si="118"/>
        <v>0</v>
      </c>
      <c r="BH62" s="28">
        <f t="shared" si="119"/>
        <v>0</v>
      </c>
      <c r="BI62" s="28">
        <f t="shared" si="120"/>
        <v>0</v>
      </c>
      <c r="BJ62" s="28">
        <f t="shared" si="121"/>
        <v>0</v>
      </c>
      <c r="BK62" s="28">
        <f t="shared" si="122"/>
        <v>0</v>
      </c>
      <c r="BL62" s="27">
        <f t="shared" si="14"/>
        <v>810164.55</v>
      </c>
      <c r="BM62" s="33">
        <v>-21801.02</v>
      </c>
      <c r="BN62" s="33">
        <f t="shared" si="156"/>
        <v>-21801.02</v>
      </c>
      <c r="BO62" s="33"/>
      <c r="BP62" s="33"/>
      <c r="BQ62" s="33"/>
      <c r="BR62" s="33"/>
      <c r="BS62" s="33"/>
      <c r="BT62" s="33"/>
      <c r="BU62" s="33"/>
      <c r="BV62" s="33"/>
      <c r="BW62" s="33"/>
      <c r="BX62" s="32">
        <f t="shared" si="91"/>
        <v>-21801.02</v>
      </c>
      <c r="BY62" s="29">
        <f t="shared" si="133"/>
        <v>788363.53</v>
      </c>
      <c r="BZ62" s="28">
        <f t="shared" si="134"/>
        <v>788363.53</v>
      </c>
      <c r="CA62" s="28">
        <f t="shared" si="123"/>
        <v>0</v>
      </c>
      <c r="CB62" s="28">
        <f t="shared" si="124"/>
        <v>0</v>
      </c>
      <c r="CC62" s="28">
        <f t="shared" si="125"/>
        <v>0</v>
      </c>
      <c r="CD62" s="29">
        <f t="shared" si="131"/>
        <v>0</v>
      </c>
      <c r="CE62" s="28">
        <f t="shared" si="132"/>
        <v>0</v>
      </c>
      <c r="CF62" s="28">
        <f t="shared" si="126"/>
        <v>0</v>
      </c>
      <c r="CG62" s="28">
        <f t="shared" si="127"/>
        <v>0</v>
      </c>
      <c r="CH62" s="28">
        <f t="shared" si="128"/>
        <v>0</v>
      </c>
      <c r="CI62" s="28">
        <f t="shared" si="129"/>
        <v>0</v>
      </c>
      <c r="CJ62" s="27">
        <f t="shared" si="16"/>
        <v>788363.53</v>
      </c>
      <c r="CK62" s="33">
        <v>37617.54</v>
      </c>
      <c r="CL62" s="33">
        <v>37617.54</v>
      </c>
      <c r="CM62" s="33"/>
      <c r="CN62" s="33"/>
      <c r="CO62" s="33"/>
      <c r="CP62" s="33"/>
      <c r="CQ62" s="33"/>
      <c r="CR62" s="33"/>
      <c r="CS62" s="33"/>
      <c r="CT62" s="33"/>
      <c r="CU62" s="33"/>
      <c r="CV62" s="32">
        <f t="shared" si="146"/>
        <v>37617.54</v>
      </c>
      <c r="CW62" s="28">
        <f t="shared" si="135"/>
        <v>825981.0700000001</v>
      </c>
      <c r="CX62" s="28">
        <f t="shared" si="136"/>
        <v>825981.0700000001</v>
      </c>
      <c r="CY62" s="28">
        <f t="shared" si="147"/>
        <v>0</v>
      </c>
      <c r="CZ62" s="28">
        <f t="shared" si="148"/>
        <v>0</v>
      </c>
      <c r="DA62" s="28">
        <f t="shared" si="149"/>
        <v>0</v>
      </c>
      <c r="DB62" s="28">
        <f t="shared" si="150"/>
        <v>0</v>
      </c>
      <c r="DC62" s="28">
        <f t="shared" si="151"/>
        <v>0</v>
      </c>
      <c r="DD62" s="28">
        <f t="shared" si="152"/>
        <v>0</v>
      </c>
      <c r="DE62" s="28">
        <f t="shared" si="153"/>
        <v>0</v>
      </c>
      <c r="DF62" s="28">
        <f t="shared" si="154"/>
        <v>0</v>
      </c>
      <c r="DG62" s="28">
        <f t="shared" si="155"/>
        <v>0</v>
      </c>
      <c r="DH62" s="26">
        <f t="shared" si="18"/>
        <v>825981.0700000001</v>
      </c>
    </row>
    <row r="63" spans="1:112" ht="36">
      <c r="A63" s="8"/>
      <c r="B63" s="20" t="s">
        <v>149</v>
      </c>
      <c r="C63" s="21" t="s">
        <v>74</v>
      </c>
      <c r="D63" s="22" t="s">
        <v>150</v>
      </c>
      <c r="E63" s="72">
        <v>3520442</v>
      </c>
      <c r="F63" s="45">
        <v>3520442</v>
      </c>
      <c r="G63" s="45">
        <v>3396590</v>
      </c>
      <c r="H63" s="45">
        <v>71130</v>
      </c>
      <c r="I63" s="45">
        <v>0</v>
      </c>
      <c r="J63" s="72">
        <v>48800</v>
      </c>
      <c r="K63" s="45">
        <v>48800</v>
      </c>
      <c r="L63" s="45">
        <v>12000</v>
      </c>
      <c r="M63" s="45">
        <v>0</v>
      </c>
      <c r="N63" s="45">
        <v>0</v>
      </c>
      <c r="O63" s="45">
        <v>0</v>
      </c>
      <c r="P63" s="71">
        <f t="shared" si="1"/>
        <v>3569242</v>
      </c>
      <c r="Q63" s="33"/>
      <c r="R63" s="33"/>
      <c r="S63" s="33"/>
      <c r="T63" s="33"/>
      <c r="U63" s="33"/>
      <c r="V63" s="33"/>
      <c r="W63" s="33"/>
      <c r="X63" s="33"/>
      <c r="Y63" s="33"/>
      <c r="Z63" s="33"/>
      <c r="AA63" s="33"/>
      <c r="AB63" s="32">
        <f t="shared" si="11"/>
        <v>0</v>
      </c>
      <c r="AC63" s="29">
        <f t="shared" si="101"/>
        <v>3520442</v>
      </c>
      <c r="AD63" s="28">
        <f t="shared" si="102"/>
        <v>3520442</v>
      </c>
      <c r="AE63" s="28">
        <f t="shared" si="103"/>
        <v>3396590</v>
      </c>
      <c r="AF63" s="28">
        <f t="shared" si="104"/>
        <v>71130</v>
      </c>
      <c r="AG63" s="28">
        <f t="shared" si="105"/>
        <v>0</v>
      </c>
      <c r="AH63" s="29">
        <f t="shared" si="106"/>
        <v>48800</v>
      </c>
      <c r="AI63" s="28">
        <f t="shared" si="107"/>
        <v>48800</v>
      </c>
      <c r="AJ63" s="28">
        <f t="shared" si="108"/>
        <v>12000</v>
      </c>
      <c r="AK63" s="28">
        <f t="shared" si="109"/>
        <v>0</v>
      </c>
      <c r="AL63" s="28">
        <f t="shared" si="110"/>
        <v>0</v>
      </c>
      <c r="AM63" s="28">
        <f t="shared" si="111"/>
        <v>0</v>
      </c>
      <c r="AN63" s="27">
        <f t="shared" si="12"/>
        <v>3569242</v>
      </c>
      <c r="AO63" s="57"/>
      <c r="AP63" s="58"/>
      <c r="AQ63" s="58"/>
      <c r="AR63" s="58"/>
      <c r="AS63" s="58"/>
      <c r="AT63" s="57">
        <v>330000</v>
      </c>
      <c r="AU63" s="58"/>
      <c r="AV63" s="58"/>
      <c r="AW63" s="58"/>
      <c r="AX63" s="58">
        <v>330000</v>
      </c>
      <c r="AY63" s="58">
        <v>330000</v>
      </c>
      <c r="AZ63" s="32">
        <f t="shared" si="5"/>
        <v>330000</v>
      </c>
      <c r="BA63" s="29">
        <f t="shared" si="112"/>
        <v>3520442</v>
      </c>
      <c r="BB63" s="28">
        <f t="shared" si="113"/>
        <v>3520442</v>
      </c>
      <c r="BC63" s="28">
        <f t="shared" si="114"/>
        <v>3396590</v>
      </c>
      <c r="BD63" s="28">
        <f t="shared" si="115"/>
        <v>71130</v>
      </c>
      <c r="BE63" s="28">
        <f t="shared" si="116"/>
        <v>0</v>
      </c>
      <c r="BF63" s="29">
        <f t="shared" si="117"/>
        <v>378800</v>
      </c>
      <c r="BG63" s="28">
        <f t="shared" si="118"/>
        <v>48800</v>
      </c>
      <c r="BH63" s="28">
        <f t="shared" si="119"/>
        <v>12000</v>
      </c>
      <c r="BI63" s="28">
        <f t="shared" si="120"/>
        <v>0</v>
      </c>
      <c r="BJ63" s="28">
        <f t="shared" si="121"/>
        <v>330000</v>
      </c>
      <c r="BK63" s="28">
        <f t="shared" si="122"/>
        <v>330000</v>
      </c>
      <c r="BL63" s="27">
        <f t="shared" si="14"/>
        <v>3899242</v>
      </c>
      <c r="BM63" s="33"/>
      <c r="BN63" s="33"/>
      <c r="BO63" s="33"/>
      <c r="BP63" s="33"/>
      <c r="BQ63" s="33"/>
      <c r="BR63" s="33">
        <v>90000</v>
      </c>
      <c r="BS63" s="33">
        <v>-2000</v>
      </c>
      <c r="BT63" s="33">
        <v>-2000</v>
      </c>
      <c r="BU63" s="33"/>
      <c r="BV63" s="33">
        <v>90000</v>
      </c>
      <c r="BW63" s="33">
        <v>90000</v>
      </c>
      <c r="BX63" s="32">
        <f t="shared" si="91"/>
        <v>90000</v>
      </c>
      <c r="BY63" s="29">
        <f t="shared" si="133"/>
        <v>3520442</v>
      </c>
      <c r="BZ63" s="28">
        <f t="shared" si="134"/>
        <v>3520442</v>
      </c>
      <c r="CA63" s="168">
        <v>2784090</v>
      </c>
      <c r="CB63" s="28">
        <f t="shared" si="124"/>
        <v>71130</v>
      </c>
      <c r="CC63" s="28">
        <f t="shared" si="125"/>
        <v>0</v>
      </c>
      <c r="CD63" s="29">
        <f t="shared" si="131"/>
        <v>468800</v>
      </c>
      <c r="CE63" s="28">
        <f t="shared" si="132"/>
        <v>46800</v>
      </c>
      <c r="CF63" s="28">
        <f t="shared" si="126"/>
        <v>10000</v>
      </c>
      <c r="CG63" s="28">
        <f t="shared" si="127"/>
        <v>0</v>
      </c>
      <c r="CH63" s="28">
        <f t="shared" si="128"/>
        <v>420000</v>
      </c>
      <c r="CI63" s="28">
        <f t="shared" si="129"/>
        <v>420000</v>
      </c>
      <c r="CJ63" s="27">
        <f t="shared" si="16"/>
        <v>3989242</v>
      </c>
      <c r="CK63" s="33"/>
      <c r="CL63" s="33"/>
      <c r="CM63" s="33"/>
      <c r="CN63" s="33"/>
      <c r="CO63" s="33"/>
      <c r="CP63" s="33"/>
      <c r="CQ63" s="33"/>
      <c r="CR63" s="33"/>
      <c r="CS63" s="33"/>
      <c r="CT63" s="33"/>
      <c r="CU63" s="33"/>
      <c r="CV63" s="32">
        <f t="shared" si="146"/>
        <v>0</v>
      </c>
      <c r="CW63" s="28">
        <f t="shared" si="135"/>
        <v>3520442</v>
      </c>
      <c r="CX63" s="28">
        <f t="shared" si="136"/>
        <v>3520442</v>
      </c>
      <c r="CY63" s="28">
        <v>3396590</v>
      </c>
      <c r="CZ63" s="28">
        <f t="shared" si="148"/>
        <v>71130</v>
      </c>
      <c r="DA63" s="28">
        <f t="shared" si="149"/>
        <v>0</v>
      </c>
      <c r="DB63" s="28">
        <f t="shared" si="150"/>
        <v>468800</v>
      </c>
      <c r="DC63" s="28">
        <f t="shared" si="151"/>
        <v>46800</v>
      </c>
      <c r="DD63" s="28">
        <v>12000</v>
      </c>
      <c r="DE63" s="28">
        <f t="shared" si="153"/>
        <v>0</v>
      </c>
      <c r="DF63" s="28">
        <f t="shared" si="154"/>
        <v>420000</v>
      </c>
      <c r="DG63" s="28">
        <f t="shared" si="155"/>
        <v>420000</v>
      </c>
      <c r="DH63" s="26">
        <f t="shared" si="18"/>
        <v>3989242</v>
      </c>
    </row>
    <row r="64" spans="1:112" ht="18.75" customHeight="1">
      <c r="A64" s="8"/>
      <c r="B64" s="20" t="s">
        <v>151</v>
      </c>
      <c r="C64" s="21" t="s">
        <v>129</v>
      </c>
      <c r="D64" s="22" t="s">
        <v>152</v>
      </c>
      <c r="E64" s="72">
        <v>250478</v>
      </c>
      <c r="F64" s="45">
        <v>250478</v>
      </c>
      <c r="G64" s="45">
        <v>234886</v>
      </c>
      <c r="H64" s="45">
        <v>6292</v>
      </c>
      <c r="I64" s="45">
        <v>0</v>
      </c>
      <c r="J64" s="72">
        <v>46000</v>
      </c>
      <c r="K64" s="45">
        <v>46000</v>
      </c>
      <c r="L64" s="45">
        <v>0</v>
      </c>
      <c r="M64" s="45">
        <v>0</v>
      </c>
      <c r="N64" s="45">
        <v>0</v>
      </c>
      <c r="O64" s="45">
        <v>0</v>
      </c>
      <c r="P64" s="71">
        <f t="shared" si="1"/>
        <v>296478</v>
      </c>
      <c r="Q64" s="33"/>
      <c r="R64" s="33"/>
      <c r="S64" s="33"/>
      <c r="T64" s="33"/>
      <c r="U64" s="33"/>
      <c r="V64" s="33"/>
      <c r="W64" s="33"/>
      <c r="X64" s="33"/>
      <c r="Y64" s="33">
        <v>46000</v>
      </c>
      <c r="Z64" s="33"/>
      <c r="AA64" s="33"/>
      <c r="AB64" s="32">
        <f t="shared" si="11"/>
        <v>0</v>
      </c>
      <c r="AC64" s="29">
        <f t="shared" si="101"/>
        <v>250478</v>
      </c>
      <c r="AD64" s="28">
        <f t="shared" si="102"/>
        <v>250478</v>
      </c>
      <c r="AE64" s="28">
        <f t="shared" si="103"/>
        <v>234886</v>
      </c>
      <c r="AF64" s="28">
        <f t="shared" si="104"/>
        <v>6292</v>
      </c>
      <c r="AG64" s="28">
        <f t="shared" si="105"/>
        <v>0</v>
      </c>
      <c r="AH64" s="29">
        <f t="shared" si="106"/>
        <v>46000</v>
      </c>
      <c r="AI64" s="28">
        <f t="shared" si="107"/>
        <v>46000</v>
      </c>
      <c r="AJ64" s="28">
        <f t="shared" si="108"/>
        <v>0</v>
      </c>
      <c r="AK64" s="28">
        <f t="shared" si="109"/>
        <v>46000</v>
      </c>
      <c r="AL64" s="28">
        <f t="shared" si="110"/>
        <v>0</v>
      </c>
      <c r="AM64" s="28">
        <f t="shared" si="111"/>
        <v>0</v>
      </c>
      <c r="AN64" s="27">
        <f t="shared" si="12"/>
        <v>296478</v>
      </c>
      <c r="AO64" s="33"/>
      <c r="AP64" s="33"/>
      <c r="AQ64" s="33"/>
      <c r="AR64" s="33"/>
      <c r="AS64" s="33"/>
      <c r="AT64" s="33"/>
      <c r="AU64" s="33"/>
      <c r="AV64" s="33"/>
      <c r="AW64" s="33">
        <v>-4700</v>
      </c>
      <c r="AX64" s="33"/>
      <c r="AY64" s="33"/>
      <c r="AZ64" s="32">
        <f t="shared" si="5"/>
        <v>0</v>
      </c>
      <c r="BA64" s="29">
        <f t="shared" si="112"/>
        <v>250478</v>
      </c>
      <c r="BB64" s="28">
        <f t="shared" si="113"/>
        <v>250478</v>
      </c>
      <c r="BC64" s="28">
        <f t="shared" si="114"/>
        <v>234886</v>
      </c>
      <c r="BD64" s="28">
        <f t="shared" si="115"/>
        <v>6292</v>
      </c>
      <c r="BE64" s="28">
        <f t="shared" si="116"/>
        <v>0</v>
      </c>
      <c r="BF64" s="29">
        <f t="shared" si="117"/>
        <v>46000</v>
      </c>
      <c r="BG64" s="28">
        <f t="shared" si="118"/>
        <v>46000</v>
      </c>
      <c r="BH64" s="28">
        <f t="shared" si="119"/>
        <v>0</v>
      </c>
      <c r="BI64" s="28">
        <f t="shared" si="120"/>
        <v>41300</v>
      </c>
      <c r="BJ64" s="28">
        <f t="shared" si="121"/>
        <v>0</v>
      </c>
      <c r="BK64" s="28">
        <f t="shared" si="122"/>
        <v>0</v>
      </c>
      <c r="BL64" s="27">
        <f t="shared" si="14"/>
        <v>296478</v>
      </c>
      <c r="BM64" s="33">
        <v>17621</v>
      </c>
      <c r="BN64" s="33">
        <v>17621</v>
      </c>
      <c r="BO64" s="33"/>
      <c r="BP64" s="33"/>
      <c r="BQ64" s="33"/>
      <c r="BR64" s="33">
        <v>22097</v>
      </c>
      <c r="BS64" s="33"/>
      <c r="BT64" s="33"/>
      <c r="BU64" s="33"/>
      <c r="BV64" s="33">
        <v>22097</v>
      </c>
      <c r="BW64" s="33">
        <v>22097</v>
      </c>
      <c r="BX64" s="32">
        <f t="shared" si="91"/>
        <v>39718</v>
      </c>
      <c r="BY64" s="29">
        <f t="shared" si="133"/>
        <v>268099</v>
      </c>
      <c r="BZ64" s="28">
        <f t="shared" si="134"/>
        <v>268099</v>
      </c>
      <c r="CA64" s="168">
        <v>192529</v>
      </c>
      <c r="CB64" s="28">
        <f t="shared" si="124"/>
        <v>6292</v>
      </c>
      <c r="CC64" s="28">
        <f t="shared" si="125"/>
        <v>0</v>
      </c>
      <c r="CD64" s="29">
        <f t="shared" si="131"/>
        <v>68097</v>
      </c>
      <c r="CE64" s="28">
        <f t="shared" si="132"/>
        <v>46000</v>
      </c>
      <c r="CF64" s="28">
        <f t="shared" si="126"/>
        <v>0</v>
      </c>
      <c r="CG64" s="28">
        <f t="shared" si="127"/>
        <v>41300</v>
      </c>
      <c r="CH64" s="28">
        <f t="shared" si="128"/>
        <v>22097</v>
      </c>
      <c r="CI64" s="28">
        <f t="shared" si="129"/>
        <v>22097</v>
      </c>
      <c r="CJ64" s="27">
        <f t="shared" si="16"/>
        <v>336196</v>
      </c>
      <c r="CK64" s="33"/>
      <c r="CL64" s="33"/>
      <c r="CM64" s="33"/>
      <c r="CN64" s="33"/>
      <c r="CO64" s="33"/>
      <c r="CP64" s="33"/>
      <c r="CQ64" s="33"/>
      <c r="CR64" s="33"/>
      <c r="CS64" s="33"/>
      <c r="CT64" s="33"/>
      <c r="CU64" s="33"/>
      <c r="CV64" s="32">
        <f t="shared" si="146"/>
        <v>0</v>
      </c>
      <c r="CW64" s="28">
        <f t="shared" si="135"/>
        <v>268099</v>
      </c>
      <c r="CX64" s="28">
        <f t="shared" si="136"/>
        <v>268099</v>
      </c>
      <c r="CY64" s="28">
        <v>234886</v>
      </c>
      <c r="CZ64" s="28">
        <f t="shared" si="148"/>
        <v>6292</v>
      </c>
      <c r="DA64" s="28">
        <f t="shared" si="149"/>
        <v>0</v>
      </c>
      <c r="DB64" s="28">
        <f t="shared" si="150"/>
        <v>68097</v>
      </c>
      <c r="DC64" s="28">
        <f t="shared" si="151"/>
        <v>46000</v>
      </c>
      <c r="DD64" s="28">
        <f t="shared" si="152"/>
        <v>0</v>
      </c>
      <c r="DE64" s="28">
        <f t="shared" si="153"/>
        <v>41300</v>
      </c>
      <c r="DF64" s="28">
        <f t="shared" si="154"/>
        <v>22097</v>
      </c>
      <c r="DG64" s="28">
        <f t="shared" si="155"/>
        <v>22097</v>
      </c>
      <c r="DH64" s="26">
        <f t="shared" si="18"/>
        <v>336196</v>
      </c>
    </row>
    <row r="65" spans="1:112" ht="24">
      <c r="A65" s="8"/>
      <c r="B65" s="20" t="s">
        <v>153</v>
      </c>
      <c r="C65" s="21" t="s">
        <v>129</v>
      </c>
      <c r="D65" s="22" t="s">
        <v>154</v>
      </c>
      <c r="E65" s="72">
        <v>20000</v>
      </c>
      <c r="F65" s="45">
        <v>20000</v>
      </c>
      <c r="G65" s="45">
        <v>0</v>
      </c>
      <c r="H65" s="45">
        <v>0</v>
      </c>
      <c r="I65" s="45">
        <v>0</v>
      </c>
      <c r="J65" s="72">
        <v>0</v>
      </c>
      <c r="K65" s="45">
        <v>0</v>
      </c>
      <c r="L65" s="45">
        <v>0</v>
      </c>
      <c r="M65" s="45">
        <v>0</v>
      </c>
      <c r="N65" s="45">
        <v>0</v>
      </c>
      <c r="O65" s="45">
        <v>0</v>
      </c>
      <c r="P65" s="71">
        <f t="shared" si="1"/>
        <v>20000</v>
      </c>
      <c r="Q65" s="33"/>
      <c r="R65" s="33"/>
      <c r="S65" s="33"/>
      <c r="T65" s="33"/>
      <c r="U65" s="33"/>
      <c r="V65" s="33"/>
      <c r="W65" s="33"/>
      <c r="X65" s="33"/>
      <c r="Y65" s="33"/>
      <c r="Z65" s="33"/>
      <c r="AA65" s="33"/>
      <c r="AB65" s="32">
        <f t="shared" si="11"/>
        <v>0</v>
      </c>
      <c r="AC65" s="29">
        <f t="shared" si="101"/>
        <v>20000</v>
      </c>
      <c r="AD65" s="28">
        <f t="shared" si="102"/>
        <v>20000</v>
      </c>
      <c r="AE65" s="28">
        <f t="shared" si="103"/>
        <v>0</v>
      </c>
      <c r="AF65" s="28">
        <f t="shared" si="104"/>
        <v>0</v>
      </c>
      <c r="AG65" s="28">
        <f t="shared" si="105"/>
        <v>0</v>
      </c>
      <c r="AH65" s="29">
        <f t="shared" si="106"/>
        <v>0</v>
      </c>
      <c r="AI65" s="28">
        <f t="shared" si="107"/>
        <v>0</v>
      </c>
      <c r="AJ65" s="28">
        <f t="shared" si="108"/>
        <v>0</v>
      </c>
      <c r="AK65" s="28">
        <f t="shared" si="109"/>
        <v>0</v>
      </c>
      <c r="AL65" s="28">
        <f t="shared" si="110"/>
        <v>0</v>
      </c>
      <c r="AM65" s="28">
        <f t="shared" si="111"/>
        <v>0</v>
      </c>
      <c r="AN65" s="27">
        <f t="shared" si="12"/>
        <v>20000</v>
      </c>
      <c r="AO65" s="33"/>
      <c r="AP65" s="33"/>
      <c r="AQ65" s="33"/>
      <c r="AR65" s="33"/>
      <c r="AS65" s="33"/>
      <c r="AT65" s="33"/>
      <c r="AU65" s="33"/>
      <c r="AV65" s="33"/>
      <c r="AW65" s="33"/>
      <c r="AX65" s="33"/>
      <c r="AY65" s="33"/>
      <c r="AZ65" s="32">
        <f t="shared" si="5"/>
        <v>0</v>
      </c>
      <c r="BA65" s="29">
        <f t="shared" si="112"/>
        <v>20000</v>
      </c>
      <c r="BB65" s="28">
        <f t="shared" si="113"/>
        <v>20000</v>
      </c>
      <c r="BC65" s="28">
        <f t="shared" si="114"/>
        <v>0</v>
      </c>
      <c r="BD65" s="28">
        <f t="shared" si="115"/>
        <v>0</v>
      </c>
      <c r="BE65" s="28">
        <f t="shared" si="116"/>
        <v>0</v>
      </c>
      <c r="BF65" s="29">
        <f t="shared" si="117"/>
        <v>0</v>
      </c>
      <c r="BG65" s="28">
        <f t="shared" si="118"/>
        <v>0</v>
      </c>
      <c r="BH65" s="28">
        <f t="shared" si="119"/>
        <v>0</v>
      </c>
      <c r="BI65" s="28">
        <f t="shared" si="120"/>
        <v>0</v>
      </c>
      <c r="BJ65" s="28">
        <f t="shared" si="121"/>
        <v>0</v>
      </c>
      <c r="BK65" s="28">
        <f t="shared" si="122"/>
        <v>0</v>
      </c>
      <c r="BL65" s="27">
        <f t="shared" si="14"/>
        <v>20000</v>
      </c>
      <c r="BM65" s="33"/>
      <c r="BN65" s="33"/>
      <c r="BO65" s="33"/>
      <c r="BP65" s="33"/>
      <c r="BQ65" s="33"/>
      <c r="BR65" s="33"/>
      <c r="BS65" s="33"/>
      <c r="BT65" s="33"/>
      <c r="BU65" s="33"/>
      <c r="BV65" s="33"/>
      <c r="BW65" s="33"/>
      <c r="BX65" s="32">
        <f t="shared" si="91"/>
        <v>0</v>
      </c>
      <c r="BY65" s="29">
        <f t="shared" si="133"/>
        <v>20000</v>
      </c>
      <c r="BZ65" s="28">
        <f t="shared" si="134"/>
        <v>20000</v>
      </c>
      <c r="CA65" s="28">
        <f t="shared" si="123"/>
        <v>0</v>
      </c>
      <c r="CB65" s="28">
        <f t="shared" si="124"/>
        <v>0</v>
      </c>
      <c r="CC65" s="28">
        <f t="shared" si="125"/>
        <v>0</v>
      </c>
      <c r="CD65" s="29">
        <f t="shared" si="131"/>
        <v>0</v>
      </c>
      <c r="CE65" s="28">
        <f t="shared" si="132"/>
        <v>0</v>
      </c>
      <c r="CF65" s="28">
        <f t="shared" si="126"/>
        <v>0</v>
      </c>
      <c r="CG65" s="28">
        <f t="shared" si="127"/>
        <v>0</v>
      </c>
      <c r="CH65" s="28">
        <f t="shared" si="128"/>
        <v>0</v>
      </c>
      <c r="CI65" s="28">
        <f t="shared" si="129"/>
        <v>0</v>
      </c>
      <c r="CJ65" s="27">
        <f t="shared" si="16"/>
        <v>20000</v>
      </c>
      <c r="CK65" s="33"/>
      <c r="CL65" s="33"/>
      <c r="CM65" s="33"/>
      <c r="CN65" s="33"/>
      <c r="CO65" s="33"/>
      <c r="CP65" s="33"/>
      <c r="CQ65" s="33"/>
      <c r="CR65" s="33"/>
      <c r="CS65" s="33"/>
      <c r="CT65" s="33"/>
      <c r="CU65" s="33"/>
      <c r="CV65" s="32">
        <f t="shared" si="146"/>
        <v>0</v>
      </c>
      <c r="CW65" s="28">
        <f t="shared" si="135"/>
        <v>20000</v>
      </c>
      <c r="CX65" s="28">
        <f t="shared" si="136"/>
        <v>20000</v>
      </c>
      <c r="CY65" s="28">
        <f aca="true" t="shared" si="157" ref="CY65:CY70">CM65+CA65</f>
        <v>0</v>
      </c>
      <c r="CZ65" s="28">
        <f t="shared" si="148"/>
        <v>0</v>
      </c>
      <c r="DA65" s="28">
        <f t="shared" si="149"/>
        <v>0</v>
      </c>
      <c r="DB65" s="28">
        <f t="shared" si="150"/>
        <v>0</v>
      </c>
      <c r="DC65" s="28">
        <f t="shared" si="151"/>
        <v>0</v>
      </c>
      <c r="DD65" s="28">
        <f t="shared" si="152"/>
        <v>0</v>
      </c>
      <c r="DE65" s="28">
        <f t="shared" si="153"/>
        <v>0</v>
      </c>
      <c r="DF65" s="28">
        <f t="shared" si="154"/>
        <v>0</v>
      </c>
      <c r="DG65" s="28">
        <f t="shared" si="155"/>
        <v>0</v>
      </c>
      <c r="DH65" s="26">
        <f t="shared" si="18"/>
        <v>20000</v>
      </c>
    </row>
    <row r="66" spans="1:112" ht="25.5">
      <c r="A66" s="8"/>
      <c r="B66" s="20">
        <v>3141</v>
      </c>
      <c r="C66" s="21" t="s">
        <v>129</v>
      </c>
      <c r="D66" s="43" t="s">
        <v>216</v>
      </c>
      <c r="E66" s="72">
        <v>25000</v>
      </c>
      <c r="F66" s="45">
        <v>25000</v>
      </c>
      <c r="G66" s="45">
        <v>0</v>
      </c>
      <c r="H66" s="45">
        <v>0</v>
      </c>
      <c r="I66" s="45">
        <v>0</v>
      </c>
      <c r="J66" s="72">
        <v>0</v>
      </c>
      <c r="K66" s="45">
        <v>0</v>
      </c>
      <c r="L66" s="45">
        <v>0</v>
      </c>
      <c r="M66" s="45">
        <v>0</v>
      </c>
      <c r="N66" s="45">
        <v>0</v>
      </c>
      <c r="O66" s="45">
        <v>0</v>
      </c>
      <c r="P66" s="71">
        <f t="shared" si="1"/>
        <v>25000</v>
      </c>
      <c r="Q66" s="33"/>
      <c r="R66" s="33"/>
      <c r="S66" s="33"/>
      <c r="T66" s="33"/>
      <c r="U66" s="33"/>
      <c r="V66" s="33"/>
      <c r="W66" s="33"/>
      <c r="X66" s="33"/>
      <c r="Y66" s="33"/>
      <c r="Z66" s="33"/>
      <c r="AA66" s="33"/>
      <c r="AB66" s="32">
        <f t="shared" si="11"/>
        <v>0</v>
      </c>
      <c r="AC66" s="29">
        <f t="shared" si="101"/>
        <v>25000</v>
      </c>
      <c r="AD66" s="28">
        <f t="shared" si="102"/>
        <v>25000</v>
      </c>
      <c r="AE66" s="28">
        <f t="shared" si="103"/>
        <v>0</v>
      </c>
      <c r="AF66" s="28">
        <f t="shared" si="104"/>
        <v>0</v>
      </c>
      <c r="AG66" s="28">
        <f t="shared" si="105"/>
        <v>0</v>
      </c>
      <c r="AH66" s="29">
        <f t="shared" si="106"/>
        <v>0</v>
      </c>
      <c r="AI66" s="28">
        <f t="shared" si="107"/>
        <v>0</v>
      </c>
      <c r="AJ66" s="28">
        <f t="shared" si="108"/>
        <v>0</v>
      </c>
      <c r="AK66" s="28">
        <f t="shared" si="109"/>
        <v>0</v>
      </c>
      <c r="AL66" s="28">
        <f t="shared" si="110"/>
        <v>0</v>
      </c>
      <c r="AM66" s="28">
        <f t="shared" si="111"/>
        <v>0</v>
      </c>
      <c r="AN66" s="27">
        <f t="shared" si="12"/>
        <v>25000</v>
      </c>
      <c r="AO66" s="57">
        <v>370000</v>
      </c>
      <c r="AP66" s="58">
        <v>370000</v>
      </c>
      <c r="AQ66" s="58"/>
      <c r="AR66" s="58"/>
      <c r="AS66" s="58"/>
      <c r="AT66" s="57"/>
      <c r="AU66" s="58"/>
      <c r="AV66" s="58"/>
      <c r="AW66" s="58"/>
      <c r="AX66" s="58"/>
      <c r="AY66" s="58"/>
      <c r="AZ66" s="32">
        <f t="shared" si="5"/>
        <v>370000</v>
      </c>
      <c r="BA66" s="29">
        <f t="shared" si="112"/>
        <v>395000</v>
      </c>
      <c r="BB66" s="28">
        <f t="shared" si="113"/>
        <v>395000</v>
      </c>
      <c r="BC66" s="28">
        <f t="shared" si="114"/>
        <v>0</v>
      </c>
      <c r="BD66" s="28">
        <f t="shared" si="115"/>
        <v>0</v>
      </c>
      <c r="BE66" s="28">
        <f t="shared" si="116"/>
        <v>0</v>
      </c>
      <c r="BF66" s="29">
        <f t="shared" si="117"/>
        <v>0</v>
      </c>
      <c r="BG66" s="28">
        <f t="shared" si="118"/>
        <v>0</v>
      </c>
      <c r="BH66" s="28">
        <f t="shared" si="119"/>
        <v>0</v>
      </c>
      <c r="BI66" s="28">
        <f t="shared" si="120"/>
        <v>0</v>
      </c>
      <c r="BJ66" s="28">
        <f t="shared" si="121"/>
        <v>0</v>
      </c>
      <c r="BK66" s="28">
        <f t="shared" si="122"/>
        <v>0</v>
      </c>
      <c r="BL66" s="27">
        <f t="shared" si="14"/>
        <v>395000</v>
      </c>
      <c r="BM66" s="33"/>
      <c r="BN66" s="33"/>
      <c r="BO66" s="33"/>
      <c r="BP66" s="33"/>
      <c r="BQ66" s="33"/>
      <c r="BR66" s="33"/>
      <c r="BS66" s="33"/>
      <c r="BT66" s="33"/>
      <c r="BU66" s="33"/>
      <c r="BV66" s="33"/>
      <c r="BW66" s="33"/>
      <c r="BX66" s="32">
        <f t="shared" si="91"/>
        <v>0</v>
      </c>
      <c r="BY66" s="29">
        <f t="shared" si="133"/>
        <v>395000</v>
      </c>
      <c r="BZ66" s="28">
        <f t="shared" si="134"/>
        <v>395000</v>
      </c>
      <c r="CA66" s="28">
        <f t="shared" si="123"/>
        <v>0</v>
      </c>
      <c r="CB66" s="28">
        <f t="shared" si="124"/>
        <v>0</v>
      </c>
      <c r="CC66" s="28">
        <f t="shared" si="125"/>
        <v>0</v>
      </c>
      <c r="CD66" s="29">
        <f t="shared" si="131"/>
        <v>0</v>
      </c>
      <c r="CE66" s="28">
        <f t="shared" si="132"/>
        <v>0</v>
      </c>
      <c r="CF66" s="28">
        <f t="shared" si="126"/>
        <v>0</v>
      </c>
      <c r="CG66" s="28">
        <f t="shared" si="127"/>
        <v>0</v>
      </c>
      <c r="CH66" s="28">
        <f t="shared" si="128"/>
        <v>0</v>
      </c>
      <c r="CI66" s="28">
        <f t="shared" si="129"/>
        <v>0</v>
      </c>
      <c r="CJ66" s="27">
        <f t="shared" si="16"/>
        <v>395000</v>
      </c>
      <c r="CK66" s="33"/>
      <c r="CL66" s="33"/>
      <c r="CM66" s="33"/>
      <c r="CN66" s="33"/>
      <c r="CO66" s="33"/>
      <c r="CP66" s="33"/>
      <c r="CQ66" s="33"/>
      <c r="CR66" s="33"/>
      <c r="CS66" s="33"/>
      <c r="CT66" s="33"/>
      <c r="CU66" s="33"/>
      <c r="CV66" s="32">
        <f t="shared" si="146"/>
        <v>0</v>
      </c>
      <c r="CW66" s="28">
        <f t="shared" si="135"/>
        <v>395000</v>
      </c>
      <c r="CX66" s="28">
        <f t="shared" si="136"/>
        <v>395000</v>
      </c>
      <c r="CY66" s="28">
        <f t="shared" si="157"/>
        <v>0</v>
      </c>
      <c r="CZ66" s="28">
        <f t="shared" si="148"/>
        <v>0</v>
      </c>
      <c r="DA66" s="28">
        <f t="shared" si="149"/>
        <v>0</v>
      </c>
      <c r="DB66" s="28">
        <f t="shared" si="150"/>
        <v>0</v>
      </c>
      <c r="DC66" s="28">
        <f t="shared" si="151"/>
        <v>0</v>
      </c>
      <c r="DD66" s="28">
        <f t="shared" si="152"/>
        <v>0</v>
      </c>
      <c r="DE66" s="28">
        <f t="shared" si="153"/>
        <v>0</v>
      </c>
      <c r="DF66" s="28">
        <f t="shared" si="154"/>
        <v>0</v>
      </c>
      <c r="DG66" s="28">
        <f t="shared" si="155"/>
        <v>0</v>
      </c>
      <c r="DH66" s="26">
        <f t="shared" si="18"/>
        <v>395000</v>
      </c>
    </row>
    <row r="67" spans="1:112" ht="48">
      <c r="A67" s="8"/>
      <c r="B67" s="20" t="s">
        <v>155</v>
      </c>
      <c r="C67" s="21" t="s">
        <v>129</v>
      </c>
      <c r="D67" s="22" t="s">
        <v>156</v>
      </c>
      <c r="E67" s="72">
        <v>390000</v>
      </c>
      <c r="F67" s="45">
        <v>390000</v>
      </c>
      <c r="G67" s="45">
        <v>0</v>
      </c>
      <c r="H67" s="45">
        <v>0</v>
      </c>
      <c r="I67" s="45">
        <v>0</v>
      </c>
      <c r="J67" s="72">
        <v>0</v>
      </c>
      <c r="K67" s="45">
        <v>0</v>
      </c>
      <c r="L67" s="45">
        <v>0</v>
      </c>
      <c r="M67" s="45">
        <v>0</v>
      </c>
      <c r="N67" s="45">
        <v>0</v>
      </c>
      <c r="O67" s="45">
        <v>0</v>
      </c>
      <c r="P67" s="71">
        <f t="shared" si="1"/>
        <v>390000</v>
      </c>
      <c r="Q67" s="33"/>
      <c r="R67" s="33"/>
      <c r="S67" s="33"/>
      <c r="T67" s="33"/>
      <c r="U67" s="33"/>
      <c r="V67" s="33"/>
      <c r="W67" s="33"/>
      <c r="X67" s="33"/>
      <c r="Y67" s="33"/>
      <c r="Z67" s="33"/>
      <c r="AA67" s="33"/>
      <c r="AB67" s="32">
        <f t="shared" si="11"/>
        <v>0</v>
      </c>
      <c r="AC67" s="29">
        <f t="shared" si="101"/>
        <v>390000</v>
      </c>
      <c r="AD67" s="28">
        <f t="shared" si="102"/>
        <v>390000</v>
      </c>
      <c r="AE67" s="28">
        <f t="shared" si="103"/>
        <v>0</v>
      </c>
      <c r="AF67" s="28">
        <f t="shared" si="104"/>
        <v>0</v>
      </c>
      <c r="AG67" s="28">
        <f t="shared" si="105"/>
        <v>0</v>
      </c>
      <c r="AH67" s="29">
        <f t="shared" si="106"/>
        <v>0</v>
      </c>
      <c r="AI67" s="28">
        <f t="shared" si="107"/>
        <v>0</v>
      </c>
      <c r="AJ67" s="28">
        <f t="shared" si="108"/>
        <v>0</v>
      </c>
      <c r="AK67" s="28">
        <f t="shared" si="109"/>
        <v>0</v>
      </c>
      <c r="AL67" s="28">
        <f t="shared" si="110"/>
        <v>0</v>
      </c>
      <c r="AM67" s="28">
        <f t="shared" si="111"/>
        <v>0</v>
      </c>
      <c r="AN67" s="27">
        <f t="shared" si="12"/>
        <v>390000</v>
      </c>
      <c r="AO67" s="33"/>
      <c r="AP67" s="33"/>
      <c r="AQ67" s="33"/>
      <c r="AR67" s="33"/>
      <c r="AS67" s="33"/>
      <c r="AT67" s="33"/>
      <c r="AU67" s="33"/>
      <c r="AV67" s="33"/>
      <c r="AW67" s="33"/>
      <c r="AX67" s="33"/>
      <c r="AY67" s="33"/>
      <c r="AZ67" s="32">
        <f t="shared" si="5"/>
        <v>0</v>
      </c>
      <c r="BA67" s="29">
        <f t="shared" si="112"/>
        <v>390000</v>
      </c>
      <c r="BB67" s="28">
        <f t="shared" si="113"/>
        <v>390000</v>
      </c>
      <c r="BC67" s="28">
        <f t="shared" si="114"/>
        <v>0</v>
      </c>
      <c r="BD67" s="28">
        <f t="shared" si="115"/>
        <v>0</v>
      </c>
      <c r="BE67" s="28">
        <f t="shared" si="116"/>
        <v>0</v>
      </c>
      <c r="BF67" s="29">
        <f t="shared" si="117"/>
        <v>0</v>
      </c>
      <c r="BG67" s="28">
        <f t="shared" si="118"/>
        <v>0</v>
      </c>
      <c r="BH67" s="28">
        <f t="shared" si="119"/>
        <v>0</v>
      </c>
      <c r="BI67" s="28">
        <f t="shared" si="120"/>
        <v>0</v>
      </c>
      <c r="BJ67" s="28">
        <f t="shared" si="121"/>
        <v>0</v>
      </c>
      <c r="BK67" s="28">
        <f t="shared" si="122"/>
        <v>0</v>
      </c>
      <c r="BL67" s="27">
        <f t="shared" si="14"/>
        <v>390000</v>
      </c>
      <c r="BM67" s="33">
        <v>148795</v>
      </c>
      <c r="BN67" s="33">
        <v>148795</v>
      </c>
      <c r="BO67" s="33"/>
      <c r="BP67" s="33"/>
      <c r="BQ67" s="33"/>
      <c r="BR67" s="33"/>
      <c r="BS67" s="33"/>
      <c r="BT67" s="33"/>
      <c r="BU67" s="33"/>
      <c r="BV67" s="33"/>
      <c r="BW67" s="33"/>
      <c r="BX67" s="32">
        <f t="shared" si="91"/>
        <v>148795</v>
      </c>
      <c r="BY67" s="29">
        <f t="shared" si="133"/>
        <v>538795</v>
      </c>
      <c r="BZ67" s="28">
        <f t="shared" si="134"/>
        <v>538795</v>
      </c>
      <c r="CA67" s="28">
        <f t="shared" si="123"/>
        <v>0</v>
      </c>
      <c r="CB67" s="28">
        <f t="shared" si="124"/>
        <v>0</v>
      </c>
      <c r="CC67" s="28">
        <f t="shared" si="125"/>
        <v>0</v>
      </c>
      <c r="CD67" s="29">
        <f t="shared" si="131"/>
        <v>0</v>
      </c>
      <c r="CE67" s="28">
        <f t="shared" si="132"/>
        <v>0</v>
      </c>
      <c r="CF67" s="28">
        <f t="shared" si="126"/>
        <v>0</v>
      </c>
      <c r="CG67" s="28">
        <f t="shared" si="127"/>
        <v>0</v>
      </c>
      <c r="CH67" s="28">
        <f t="shared" si="128"/>
        <v>0</v>
      </c>
      <c r="CI67" s="28">
        <f t="shared" si="129"/>
        <v>0</v>
      </c>
      <c r="CJ67" s="27">
        <f t="shared" si="16"/>
        <v>538795</v>
      </c>
      <c r="CK67" s="33">
        <v>264600</v>
      </c>
      <c r="CL67" s="33">
        <v>264600</v>
      </c>
      <c r="CM67" s="33"/>
      <c r="CN67" s="33"/>
      <c r="CO67" s="33"/>
      <c r="CP67" s="33"/>
      <c r="CQ67" s="33"/>
      <c r="CR67" s="33"/>
      <c r="CS67" s="33"/>
      <c r="CT67" s="33"/>
      <c r="CU67" s="33"/>
      <c r="CV67" s="32">
        <f t="shared" si="146"/>
        <v>264600</v>
      </c>
      <c r="CW67" s="28">
        <f t="shared" si="135"/>
        <v>803395</v>
      </c>
      <c r="CX67" s="28">
        <f t="shared" si="136"/>
        <v>803395</v>
      </c>
      <c r="CY67" s="28">
        <f t="shared" si="157"/>
        <v>0</v>
      </c>
      <c r="CZ67" s="28">
        <f t="shared" si="148"/>
        <v>0</v>
      </c>
      <c r="DA67" s="28">
        <f t="shared" si="149"/>
        <v>0</v>
      </c>
      <c r="DB67" s="28">
        <f t="shared" si="150"/>
        <v>0</v>
      </c>
      <c r="DC67" s="28">
        <f t="shared" si="151"/>
        <v>0</v>
      </c>
      <c r="DD67" s="28">
        <f t="shared" si="152"/>
        <v>0</v>
      </c>
      <c r="DE67" s="28">
        <f t="shared" si="153"/>
        <v>0</v>
      </c>
      <c r="DF67" s="28">
        <f t="shared" si="154"/>
        <v>0</v>
      </c>
      <c r="DG67" s="28">
        <f t="shared" si="155"/>
        <v>0</v>
      </c>
      <c r="DH67" s="26">
        <f t="shared" si="18"/>
        <v>803395</v>
      </c>
    </row>
    <row r="68" spans="1:112" ht="48">
      <c r="A68" s="8"/>
      <c r="B68" s="20" t="s">
        <v>157</v>
      </c>
      <c r="C68" s="21" t="s">
        <v>71</v>
      </c>
      <c r="D68" s="22" t="s">
        <v>158</v>
      </c>
      <c r="E68" s="72">
        <v>267534</v>
      </c>
      <c r="F68" s="45">
        <v>267534</v>
      </c>
      <c r="G68" s="45">
        <v>0</v>
      </c>
      <c r="H68" s="45">
        <v>0</v>
      </c>
      <c r="I68" s="45">
        <v>0</v>
      </c>
      <c r="J68" s="72">
        <v>0</v>
      </c>
      <c r="K68" s="45">
        <v>0</v>
      </c>
      <c r="L68" s="45">
        <v>0</v>
      </c>
      <c r="M68" s="45">
        <v>0</v>
      </c>
      <c r="N68" s="45">
        <v>0</v>
      </c>
      <c r="O68" s="45">
        <v>0</v>
      </c>
      <c r="P68" s="71">
        <f t="shared" si="1"/>
        <v>267534</v>
      </c>
      <c r="Q68" s="33"/>
      <c r="R68" s="33"/>
      <c r="S68" s="33"/>
      <c r="T68" s="33"/>
      <c r="U68" s="33"/>
      <c r="V68" s="33"/>
      <c r="W68" s="33"/>
      <c r="X68" s="33"/>
      <c r="Y68" s="33"/>
      <c r="Z68" s="33"/>
      <c r="AA68" s="33"/>
      <c r="AB68" s="32">
        <f t="shared" si="11"/>
        <v>0</v>
      </c>
      <c r="AC68" s="29">
        <f t="shared" si="101"/>
        <v>267534</v>
      </c>
      <c r="AD68" s="28">
        <f t="shared" si="102"/>
        <v>267534</v>
      </c>
      <c r="AE68" s="28">
        <f t="shared" si="103"/>
        <v>0</v>
      </c>
      <c r="AF68" s="28">
        <f t="shared" si="104"/>
        <v>0</v>
      </c>
      <c r="AG68" s="28">
        <f t="shared" si="105"/>
        <v>0</v>
      </c>
      <c r="AH68" s="29">
        <f t="shared" si="106"/>
        <v>0</v>
      </c>
      <c r="AI68" s="28">
        <f t="shared" si="107"/>
        <v>0</v>
      </c>
      <c r="AJ68" s="28">
        <f t="shared" si="108"/>
        <v>0</v>
      </c>
      <c r="AK68" s="28">
        <f t="shared" si="109"/>
        <v>0</v>
      </c>
      <c r="AL68" s="28">
        <f t="shared" si="110"/>
        <v>0</v>
      </c>
      <c r="AM68" s="28">
        <f t="shared" si="111"/>
        <v>0</v>
      </c>
      <c r="AN68" s="27">
        <f t="shared" si="12"/>
        <v>267534</v>
      </c>
      <c r="AO68" s="33"/>
      <c r="AP68" s="33"/>
      <c r="AQ68" s="33"/>
      <c r="AR68" s="33"/>
      <c r="AS68" s="33"/>
      <c r="AT68" s="33"/>
      <c r="AU68" s="33"/>
      <c r="AV68" s="33"/>
      <c r="AW68" s="33"/>
      <c r="AX68" s="33"/>
      <c r="AY68" s="33"/>
      <c r="AZ68" s="32">
        <f t="shared" si="5"/>
        <v>0</v>
      </c>
      <c r="BA68" s="29">
        <f t="shared" si="112"/>
        <v>267534</v>
      </c>
      <c r="BB68" s="28">
        <f t="shared" si="113"/>
        <v>267534</v>
      </c>
      <c r="BC68" s="28">
        <f t="shared" si="114"/>
        <v>0</v>
      </c>
      <c r="BD68" s="28">
        <f t="shared" si="115"/>
        <v>0</v>
      </c>
      <c r="BE68" s="28">
        <f t="shared" si="116"/>
        <v>0</v>
      </c>
      <c r="BF68" s="29">
        <f t="shared" si="117"/>
        <v>0</v>
      </c>
      <c r="BG68" s="28">
        <f t="shared" si="118"/>
        <v>0</v>
      </c>
      <c r="BH68" s="28">
        <f>AV68+AJ68</f>
        <v>0</v>
      </c>
      <c r="BI68" s="28">
        <f t="shared" si="120"/>
        <v>0</v>
      </c>
      <c r="BJ68" s="28">
        <f t="shared" si="121"/>
        <v>0</v>
      </c>
      <c r="BK68" s="28">
        <f t="shared" si="122"/>
        <v>0</v>
      </c>
      <c r="BL68" s="27">
        <f t="shared" si="14"/>
        <v>267534</v>
      </c>
      <c r="BM68" s="33"/>
      <c r="BN68" s="33"/>
      <c r="BO68" s="33"/>
      <c r="BP68" s="33"/>
      <c r="BQ68" s="33"/>
      <c r="BR68" s="33"/>
      <c r="BS68" s="33"/>
      <c r="BT68" s="33"/>
      <c r="BU68" s="33"/>
      <c r="BV68" s="33"/>
      <c r="BW68" s="33"/>
      <c r="BX68" s="32">
        <f t="shared" si="91"/>
        <v>0</v>
      </c>
      <c r="BY68" s="29">
        <f t="shared" si="133"/>
        <v>267534</v>
      </c>
      <c r="BZ68" s="28">
        <f t="shared" si="134"/>
        <v>267534</v>
      </c>
      <c r="CA68" s="28">
        <f t="shared" si="123"/>
        <v>0</v>
      </c>
      <c r="CB68" s="28">
        <f t="shared" si="124"/>
        <v>0</v>
      </c>
      <c r="CC68" s="28">
        <f t="shared" si="125"/>
        <v>0</v>
      </c>
      <c r="CD68" s="29">
        <f t="shared" si="131"/>
        <v>0</v>
      </c>
      <c r="CE68" s="28">
        <f t="shared" si="132"/>
        <v>0</v>
      </c>
      <c r="CF68" s="28">
        <f>BT68+BH68</f>
        <v>0</v>
      </c>
      <c r="CG68" s="28">
        <f t="shared" si="127"/>
        <v>0</v>
      </c>
      <c r="CH68" s="28">
        <f t="shared" si="128"/>
        <v>0</v>
      </c>
      <c r="CI68" s="28">
        <f t="shared" si="129"/>
        <v>0</v>
      </c>
      <c r="CJ68" s="27">
        <f t="shared" si="16"/>
        <v>267534</v>
      </c>
      <c r="CK68" s="33"/>
      <c r="CL68" s="33"/>
      <c r="CM68" s="33"/>
      <c r="CN68" s="33"/>
      <c r="CO68" s="33"/>
      <c r="CP68" s="33"/>
      <c r="CQ68" s="33"/>
      <c r="CR68" s="33"/>
      <c r="CS68" s="33"/>
      <c r="CT68" s="33"/>
      <c r="CU68" s="33"/>
      <c r="CV68" s="32">
        <f t="shared" si="146"/>
        <v>0</v>
      </c>
      <c r="CW68" s="28">
        <f t="shared" si="135"/>
        <v>267534</v>
      </c>
      <c r="CX68" s="28">
        <f t="shared" si="136"/>
        <v>267534</v>
      </c>
      <c r="CY68" s="28">
        <f t="shared" si="157"/>
        <v>0</v>
      </c>
      <c r="CZ68" s="28">
        <f t="shared" si="148"/>
        <v>0</v>
      </c>
      <c r="DA68" s="28">
        <f t="shared" si="149"/>
        <v>0</v>
      </c>
      <c r="DB68" s="28">
        <f t="shared" si="150"/>
        <v>0</v>
      </c>
      <c r="DC68" s="28">
        <f t="shared" si="151"/>
        <v>0</v>
      </c>
      <c r="DD68" s="28">
        <f>CR68+CF68</f>
        <v>0</v>
      </c>
      <c r="DE68" s="28">
        <f t="shared" si="153"/>
        <v>0</v>
      </c>
      <c r="DF68" s="28">
        <f t="shared" si="154"/>
        <v>0</v>
      </c>
      <c r="DG68" s="28">
        <f t="shared" si="155"/>
        <v>0</v>
      </c>
      <c r="DH68" s="26">
        <f t="shared" si="18"/>
        <v>267534</v>
      </c>
    </row>
    <row r="69" spans="1:112" ht="36">
      <c r="A69" s="8"/>
      <c r="B69" s="20" t="s">
        <v>159</v>
      </c>
      <c r="C69" s="21" t="s">
        <v>104</v>
      </c>
      <c r="D69" s="22" t="s">
        <v>160</v>
      </c>
      <c r="E69" s="72">
        <v>234900</v>
      </c>
      <c r="F69" s="45">
        <v>234900</v>
      </c>
      <c r="G69" s="45">
        <v>0</v>
      </c>
      <c r="H69" s="45">
        <v>0</v>
      </c>
      <c r="I69" s="45">
        <v>0</v>
      </c>
      <c r="J69" s="72">
        <v>0</v>
      </c>
      <c r="K69" s="45">
        <v>0</v>
      </c>
      <c r="L69" s="45">
        <v>0</v>
      </c>
      <c r="M69" s="45">
        <v>0</v>
      </c>
      <c r="N69" s="45">
        <v>0</v>
      </c>
      <c r="O69" s="45">
        <v>0</v>
      </c>
      <c r="P69" s="71">
        <f t="shared" si="1"/>
        <v>234900</v>
      </c>
      <c r="Q69" s="33"/>
      <c r="R69" s="33"/>
      <c r="S69" s="33"/>
      <c r="T69" s="33"/>
      <c r="U69" s="33"/>
      <c r="V69" s="33"/>
      <c r="W69" s="33"/>
      <c r="X69" s="33"/>
      <c r="Y69" s="33"/>
      <c r="Z69" s="33"/>
      <c r="AA69" s="33"/>
      <c r="AB69" s="32">
        <f t="shared" si="11"/>
        <v>0</v>
      </c>
      <c r="AC69" s="29">
        <f t="shared" si="101"/>
        <v>234900</v>
      </c>
      <c r="AD69" s="28">
        <f t="shared" si="102"/>
        <v>234900</v>
      </c>
      <c r="AE69" s="28">
        <f t="shared" si="103"/>
        <v>0</v>
      </c>
      <c r="AF69" s="28">
        <f t="shared" si="104"/>
        <v>0</v>
      </c>
      <c r="AG69" s="28">
        <f t="shared" si="105"/>
        <v>0</v>
      </c>
      <c r="AH69" s="29">
        <f t="shared" si="106"/>
        <v>0</v>
      </c>
      <c r="AI69" s="28">
        <f t="shared" si="107"/>
        <v>0</v>
      </c>
      <c r="AJ69" s="28">
        <f t="shared" si="108"/>
        <v>0</v>
      </c>
      <c r="AK69" s="28">
        <f t="shared" si="109"/>
        <v>0</v>
      </c>
      <c r="AL69" s="28">
        <f t="shared" si="110"/>
        <v>0</v>
      </c>
      <c r="AM69" s="28">
        <f t="shared" si="111"/>
        <v>0</v>
      </c>
      <c r="AN69" s="27">
        <f t="shared" si="12"/>
        <v>234900</v>
      </c>
      <c r="AO69" s="33"/>
      <c r="AP69" s="33"/>
      <c r="AQ69" s="33"/>
      <c r="AR69" s="33"/>
      <c r="AS69" s="33"/>
      <c r="AT69" s="33"/>
      <c r="AU69" s="33"/>
      <c r="AV69" s="33"/>
      <c r="AW69" s="33"/>
      <c r="AX69" s="33"/>
      <c r="AY69" s="33"/>
      <c r="AZ69" s="32">
        <f t="shared" si="5"/>
        <v>0</v>
      </c>
      <c r="BA69" s="29">
        <f t="shared" si="112"/>
        <v>234900</v>
      </c>
      <c r="BB69" s="28">
        <f t="shared" si="113"/>
        <v>234900</v>
      </c>
      <c r="BC69" s="28">
        <f t="shared" si="114"/>
        <v>0</v>
      </c>
      <c r="BD69" s="28">
        <f t="shared" si="115"/>
        <v>0</v>
      </c>
      <c r="BE69" s="28">
        <f t="shared" si="116"/>
        <v>0</v>
      </c>
      <c r="BF69" s="29">
        <f t="shared" si="117"/>
        <v>0</v>
      </c>
      <c r="BG69" s="28">
        <f t="shared" si="118"/>
        <v>0</v>
      </c>
      <c r="BH69" s="28">
        <f>AV69+AJ69</f>
        <v>0</v>
      </c>
      <c r="BI69" s="28">
        <f t="shared" si="120"/>
        <v>0</v>
      </c>
      <c r="BJ69" s="28">
        <f t="shared" si="121"/>
        <v>0</v>
      </c>
      <c r="BK69" s="28">
        <f t="shared" si="122"/>
        <v>0</v>
      </c>
      <c r="BL69" s="27">
        <f t="shared" si="14"/>
        <v>234900</v>
      </c>
      <c r="BM69" s="33"/>
      <c r="BN69" s="33"/>
      <c r="BO69" s="33"/>
      <c r="BP69" s="33"/>
      <c r="BQ69" s="33"/>
      <c r="BR69" s="33"/>
      <c r="BS69" s="33"/>
      <c r="BT69" s="33"/>
      <c r="BU69" s="33"/>
      <c r="BV69" s="33"/>
      <c r="BW69" s="33"/>
      <c r="BX69" s="170">
        <f t="shared" si="91"/>
        <v>0</v>
      </c>
      <c r="BY69" s="29">
        <f t="shared" si="133"/>
        <v>234900</v>
      </c>
      <c r="BZ69" s="28">
        <f t="shared" si="134"/>
        <v>234900</v>
      </c>
      <c r="CA69" s="28">
        <f t="shared" si="123"/>
        <v>0</v>
      </c>
      <c r="CB69" s="28">
        <f t="shared" si="124"/>
        <v>0</v>
      </c>
      <c r="CC69" s="28">
        <f t="shared" si="125"/>
        <v>0</v>
      </c>
      <c r="CD69" s="29">
        <f t="shared" si="131"/>
        <v>0</v>
      </c>
      <c r="CE69" s="28">
        <f t="shared" si="132"/>
        <v>0</v>
      </c>
      <c r="CF69" s="28">
        <f>BT69+BH69</f>
        <v>0</v>
      </c>
      <c r="CG69" s="28">
        <f t="shared" si="127"/>
        <v>0</v>
      </c>
      <c r="CH69" s="28">
        <f t="shared" si="128"/>
        <v>0</v>
      </c>
      <c r="CI69" s="28">
        <f t="shared" si="129"/>
        <v>0</v>
      </c>
      <c r="CJ69" s="27">
        <f t="shared" si="16"/>
        <v>234900</v>
      </c>
      <c r="CK69" s="33">
        <v>15770</v>
      </c>
      <c r="CL69" s="33">
        <v>15770</v>
      </c>
      <c r="CM69" s="33"/>
      <c r="CN69" s="33"/>
      <c r="CO69" s="33"/>
      <c r="CP69" s="33"/>
      <c r="CQ69" s="33"/>
      <c r="CR69" s="33"/>
      <c r="CS69" s="33"/>
      <c r="CT69" s="33"/>
      <c r="CU69" s="33"/>
      <c r="CV69" s="32">
        <f t="shared" si="146"/>
        <v>15770</v>
      </c>
      <c r="CW69" s="28">
        <f t="shared" si="135"/>
        <v>250670</v>
      </c>
      <c r="CX69" s="28">
        <f t="shared" si="136"/>
        <v>250670</v>
      </c>
      <c r="CY69" s="28">
        <f t="shared" si="157"/>
        <v>0</v>
      </c>
      <c r="CZ69" s="28">
        <f t="shared" si="148"/>
        <v>0</v>
      </c>
      <c r="DA69" s="28">
        <f t="shared" si="149"/>
        <v>0</v>
      </c>
      <c r="DB69" s="28">
        <f t="shared" si="150"/>
        <v>0</v>
      </c>
      <c r="DC69" s="28">
        <f t="shared" si="151"/>
        <v>0</v>
      </c>
      <c r="DD69" s="28">
        <f>CR69+CF69</f>
        <v>0</v>
      </c>
      <c r="DE69" s="28">
        <f t="shared" si="153"/>
        <v>0</v>
      </c>
      <c r="DF69" s="28">
        <f t="shared" si="154"/>
        <v>0</v>
      </c>
      <c r="DG69" s="28">
        <f t="shared" si="155"/>
        <v>0</v>
      </c>
      <c r="DH69" s="26">
        <f t="shared" si="18"/>
        <v>250670</v>
      </c>
    </row>
    <row r="70" spans="1:112" ht="13.5" customHeight="1">
      <c r="A70" s="8"/>
      <c r="B70" s="20" t="s">
        <v>161</v>
      </c>
      <c r="C70" s="21" t="s">
        <v>79</v>
      </c>
      <c r="D70" s="22" t="s">
        <v>162</v>
      </c>
      <c r="E70" s="72">
        <v>200000</v>
      </c>
      <c r="F70" s="45">
        <v>200000</v>
      </c>
      <c r="G70" s="45">
        <v>0</v>
      </c>
      <c r="H70" s="45">
        <v>0</v>
      </c>
      <c r="I70" s="45">
        <v>0</v>
      </c>
      <c r="J70" s="72">
        <v>20000</v>
      </c>
      <c r="K70" s="45">
        <v>20000</v>
      </c>
      <c r="L70" s="45">
        <v>0</v>
      </c>
      <c r="M70" s="45">
        <v>0</v>
      </c>
      <c r="N70" s="45">
        <v>0</v>
      </c>
      <c r="O70" s="45">
        <v>0</v>
      </c>
      <c r="P70" s="71">
        <f t="shared" si="1"/>
        <v>220000</v>
      </c>
      <c r="Q70" s="33"/>
      <c r="R70" s="33"/>
      <c r="S70" s="33"/>
      <c r="T70" s="33"/>
      <c r="U70" s="33"/>
      <c r="V70" s="33"/>
      <c r="W70" s="33"/>
      <c r="X70" s="33"/>
      <c r="Y70" s="33"/>
      <c r="Z70" s="33"/>
      <c r="AA70" s="33"/>
      <c r="AB70" s="32">
        <f t="shared" si="11"/>
        <v>0</v>
      </c>
      <c r="AC70" s="29">
        <f t="shared" si="101"/>
        <v>200000</v>
      </c>
      <c r="AD70" s="28">
        <f t="shared" si="102"/>
        <v>200000</v>
      </c>
      <c r="AE70" s="28">
        <f t="shared" si="103"/>
        <v>0</v>
      </c>
      <c r="AF70" s="28">
        <f t="shared" si="104"/>
        <v>0</v>
      </c>
      <c r="AG70" s="28">
        <f t="shared" si="105"/>
        <v>0</v>
      </c>
      <c r="AH70" s="29">
        <f t="shared" si="106"/>
        <v>20000</v>
      </c>
      <c r="AI70" s="28">
        <f t="shared" si="107"/>
        <v>20000</v>
      </c>
      <c r="AJ70" s="28">
        <f t="shared" si="108"/>
        <v>0</v>
      </c>
      <c r="AK70" s="28">
        <f t="shared" si="109"/>
        <v>0</v>
      </c>
      <c r="AL70" s="28">
        <f t="shared" si="110"/>
        <v>0</v>
      </c>
      <c r="AM70" s="28">
        <f t="shared" si="111"/>
        <v>0</v>
      </c>
      <c r="AN70" s="27">
        <f t="shared" si="12"/>
        <v>220000</v>
      </c>
      <c r="AO70" s="33"/>
      <c r="AP70" s="33"/>
      <c r="AQ70" s="33"/>
      <c r="AR70" s="33"/>
      <c r="AS70" s="33"/>
      <c r="AT70" s="33"/>
      <c r="AU70" s="33"/>
      <c r="AV70" s="33"/>
      <c r="AW70" s="33"/>
      <c r="AX70" s="33"/>
      <c r="AY70" s="33"/>
      <c r="AZ70" s="32">
        <f t="shared" si="5"/>
        <v>0</v>
      </c>
      <c r="BA70" s="29">
        <f t="shared" si="112"/>
        <v>200000</v>
      </c>
      <c r="BB70" s="28">
        <f t="shared" si="113"/>
        <v>200000</v>
      </c>
      <c r="BC70" s="28">
        <f t="shared" si="114"/>
        <v>0</v>
      </c>
      <c r="BD70" s="28">
        <f t="shared" si="115"/>
        <v>0</v>
      </c>
      <c r="BE70" s="28">
        <f t="shared" si="116"/>
        <v>0</v>
      </c>
      <c r="BF70" s="29">
        <f t="shared" si="117"/>
        <v>20000</v>
      </c>
      <c r="BG70" s="28">
        <f t="shared" si="118"/>
        <v>20000</v>
      </c>
      <c r="BH70" s="28">
        <f>AV70+AJ70</f>
        <v>0</v>
      </c>
      <c r="BI70" s="28">
        <f t="shared" si="120"/>
        <v>0</v>
      </c>
      <c r="BJ70" s="28">
        <f t="shared" si="121"/>
        <v>0</v>
      </c>
      <c r="BK70" s="28">
        <f t="shared" si="122"/>
        <v>0</v>
      </c>
      <c r="BL70" s="27">
        <f t="shared" si="14"/>
        <v>220000</v>
      </c>
      <c r="BM70" s="33">
        <v>37000</v>
      </c>
      <c r="BN70" s="33">
        <v>37000</v>
      </c>
      <c r="BO70" s="33"/>
      <c r="BP70" s="33"/>
      <c r="BQ70" s="33"/>
      <c r="BR70" s="33"/>
      <c r="BS70" s="33"/>
      <c r="BT70" s="33"/>
      <c r="BU70" s="33"/>
      <c r="BV70" s="33"/>
      <c r="BW70" s="33"/>
      <c r="BX70" s="32">
        <f t="shared" si="91"/>
        <v>37000</v>
      </c>
      <c r="BY70" s="29">
        <f t="shared" si="133"/>
        <v>237000</v>
      </c>
      <c r="BZ70" s="28">
        <f t="shared" si="134"/>
        <v>237000</v>
      </c>
      <c r="CA70" s="28">
        <f t="shared" si="123"/>
        <v>0</v>
      </c>
      <c r="CB70" s="28">
        <f t="shared" si="124"/>
        <v>0</v>
      </c>
      <c r="CC70" s="28">
        <f t="shared" si="125"/>
        <v>0</v>
      </c>
      <c r="CD70" s="29">
        <f t="shared" si="131"/>
        <v>20000</v>
      </c>
      <c r="CE70" s="28">
        <f t="shared" si="132"/>
        <v>20000</v>
      </c>
      <c r="CF70" s="28">
        <f>BT70+BH70</f>
        <v>0</v>
      </c>
      <c r="CG70" s="28">
        <f t="shared" si="127"/>
        <v>0</v>
      </c>
      <c r="CH70" s="28">
        <f t="shared" si="128"/>
        <v>0</v>
      </c>
      <c r="CI70" s="28">
        <f t="shared" si="129"/>
        <v>0</v>
      </c>
      <c r="CJ70" s="27">
        <f t="shared" si="16"/>
        <v>257000</v>
      </c>
      <c r="CK70" s="33">
        <v>100000</v>
      </c>
      <c r="CL70" s="33">
        <v>100000</v>
      </c>
      <c r="CM70" s="33"/>
      <c r="CN70" s="33"/>
      <c r="CO70" s="33"/>
      <c r="CP70" s="33"/>
      <c r="CQ70" s="33"/>
      <c r="CR70" s="33"/>
      <c r="CS70" s="33"/>
      <c r="CT70" s="33"/>
      <c r="CU70" s="33"/>
      <c r="CV70" s="32">
        <f t="shared" si="146"/>
        <v>100000</v>
      </c>
      <c r="CW70" s="28">
        <f t="shared" si="135"/>
        <v>337000</v>
      </c>
      <c r="CX70" s="28">
        <f t="shared" si="136"/>
        <v>337000</v>
      </c>
      <c r="CY70" s="28">
        <f t="shared" si="157"/>
        <v>0</v>
      </c>
      <c r="CZ70" s="28">
        <f t="shared" si="148"/>
        <v>0</v>
      </c>
      <c r="DA70" s="28">
        <f t="shared" si="149"/>
        <v>0</v>
      </c>
      <c r="DB70" s="28">
        <f t="shared" si="150"/>
        <v>20000</v>
      </c>
      <c r="DC70" s="28">
        <f t="shared" si="151"/>
        <v>20000</v>
      </c>
      <c r="DD70" s="28">
        <f>CR70+CF70</f>
        <v>0</v>
      </c>
      <c r="DE70" s="28">
        <f t="shared" si="153"/>
        <v>0</v>
      </c>
      <c r="DF70" s="28">
        <f t="shared" si="154"/>
        <v>0</v>
      </c>
      <c r="DG70" s="28">
        <f t="shared" si="155"/>
        <v>0</v>
      </c>
      <c r="DH70" s="26">
        <f t="shared" si="18"/>
        <v>357000</v>
      </c>
    </row>
    <row r="71" spans="1:112" s="37" customFormat="1" ht="15.75" customHeight="1">
      <c r="A71" s="23"/>
      <c r="B71" s="24" t="s">
        <v>163</v>
      </c>
      <c r="C71" s="25"/>
      <c r="D71" s="267" t="s">
        <v>164</v>
      </c>
      <c r="E71" s="40">
        <v>8287108</v>
      </c>
      <c r="F71" s="40">
        <v>8287108</v>
      </c>
      <c r="G71" s="40">
        <v>7625901</v>
      </c>
      <c r="H71" s="40">
        <v>473180</v>
      </c>
      <c r="I71" s="40">
        <v>0</v>
      </c>
      <c r="J71" s="40">
        <v>239100</v>
      </c>
      <c r="K71" s="40">
        <f>SUM(K72:K76)</f>
        <v>239100</v>
      </c>
      <c r="L71" s="40">
        <f>SUM(L72:L76)</f>
        <v>49100</v>
      </c>
      <c r="M71" s="40">
        <f>SUM(M72:M76)</f>
        <v>124171</v>
      </c>
      <c r="N71" s="40">
        <f>SUM(N72:N76)</f>
        <v>0</v>
      </c>
      <c r="O71" s="40">
        <f>SUM(O72:O76)</f>
        <v>0</v>
      </c>
      <c r="P71" s="40">
        <f t="shared" si="1"/>
        <v>8526208</v>
      </c>
      <c r="Q71" s="26">
        <f>SUM(Q72:Q76)</f>
        <v>0</v>
      </c>
      <c r="R71" s="26">
        <f aca="true" t="shared" si="158" ref="R71:AA71">SUM(R72:R76)</f>
        <v>0</v>
      </c>
      <c r="S71" s="26">
        <f t="shared" si="158"/>
        <v>0</v>
      </c>
      <c r="T71" s="26">
        <f t="shared" si="158"/>
        <v>0</v>
      </c>
      <c r="U71" s="26">
        <f t="shared" si="158"/>
        <v>0</v>
      </c>
      <c r="V71" s="26">
        <f t="shared" si="158"/>
        <v>0</v>
      </c>
      <c r="W71" s="26">
        <f t="shared" si="158"/>
        <v>-30000</v>
      </c>
      <c r="X71" s="26">
        <f t="shared" si="158"/>
        <v>0</v>
      </c>
      <c r="Y71" s="26">
        <f t="shared" si="158"/>
        <v>0</v>
      </c>
      <c r="Z71" s="26">
        <f t="shared" si="158"/>
        <v>30000</v>
      </c>
      <c r="AA71" s="26">
        <f t="shared" si="158"/>
        <v>0</v>
      </c>
      <c r="AB71" s="26">
        <f t="shared" si="11"/>
        <v>0</v>
      </c>
      <c r="AC71" s="26">
        <f>SUM(AC72:AC76)</f>
        <v>8287108</v>
      </c>
      <c r="AD71" s="26">
        <f aca="true" t="shared" si="159" ref="AD71:AM71">SUM(AD72:AD76)</f>
        <v>8287108</v>
      </c>
      <c r="AE71" s="26">
        <f t="shared" si="159"/>
        <v>7625901</v>
      </c>
      <c r="AF71" s="26">
        <f t="shared" si="159"/>
        <v>473180</v>
      </c>
      <c r="AG71" s="26">
        <f t="shared" si="159"/>
        <v>0</v>
      </c>
      <c r="AH71" s="26">
        <f t="shared" si="159"/>
        <v>239100</v>
      </c>
      <c r="AI71" s="26">
        <f t="shared" si="159"/>
        <v>209100</v>
      </c>
      <c r="AJ71" s="26">
        <f t="shared" si="159"/>
        <v>49100</v>
      </c>
      <c r="AK71" s="26">
        <f t="shared" si="159"/>
        <v>124171</v>
      </c>
      <c r="AL71" s="26">
        <f t="shared" si="159"/>
        <v>30000</v>
      </c>
      <c r="AM71" s="26">
        <f t="shared" si="159"/>
        <v>0</v>
      </c>
      <c r="AN71" s="26">
        <f t="shared" si="12"/>
        <v>8526208</v>
      </c>
      <c r="AO71" s="26">
        <f>SUM(AO72:AO76)</f>
        <v>473796</v>
      </c>
      <c r="AP71" s="26">
        <f aca="true" t="shared" si="160" ref="AP71:AY71">SUM(AP72:AP76)</f>
        <v>473796</v>
      </c>
      <c r="AQ71" s="26">
        <f t="shared" si="160"/>
        <v>57000</v>
      </c>
      <c r="AR71" s="26">
        <f t="shared" si="160"/>
        <v>90000</v>
      </c>
      <c r="AS71" s="26">
        <f t="shared" si="160"/>
        <v>0</v>
      </c>
      <c r="AT71" s="26">
        <f t="shared" si="160"/>
        <v>209081</v>
      </c>
      <c r="AU71" s="26">
        <f t="shared" si="160"/>
        <v>1566</v>
      </c>
      <c r="AV71" s="26">
        <f t="shared" si="160"/>
        <v>0</v>
      </c>
      <c r="AW71" s="26">
        <f t="shared" si="160"/>
        <v>0</v>
      </c>
      <c r="AX71" s="26">
        <f t="shared" si="160"/>
        <v>207515</v>
      </c>
      <c r="AY71" s="26">
        <f t="shared" si="160"/>
        <v>229516</v>
      </c>
      <c r="AZ71" s="26">
        <f t="shared" si="5"/>
        <v>682877</v>
      </c>
      <c r="BA71" s="26">
        <f aca="true" t="shared" si="161" ref="BA71:BK71">SUM(BA72:BA76)</f>
        <v>8760904</v>
      </c>
      <c r="BB71" s="26">
        <f t="shared" si="161"/>
        <v>8760904</v>
      </c>
      <c r="BC71" s="26">
        <f t="shared" si="161"/>
        <v>7682901</v>
      </c>
      <c r="BD71" s="26">
        <f t="shared" si="161"/>
        <v>563180</v>
      </c>
      <c r="BE71" s="26">
        <f t="shared" si="161"/>
        <v>0</v>
      </c>
      <c r="BF71" s="26">
        <f t="shared" si="161"/>
        <v>448181</v>
      </c>
      <c r="BG71" s="26">
        <f t="shared" si="161"/>
        <v>210666</v>
      </c>
      <c r="BH71" s="26">
        <f t="shared" si="161"/>
        <v>49100</v>
      </c>
      <c r="BI71" s="26">
        <f t="shared" si="161"/>
        <v>124171</v>
      </c>
      <c r="BJ71" s="26">
        <f t="shared" si="161"/>
        <v>237515</v>
      </c>
      <c r="BK71" s="26">
        <f t="shared" si="161"/>
        <v>229516</v>
      </c>
      <c r="BL71" s="26">
        <f t="shared" si="14"/>
        <v>9209085</v>
      </c>
      <c r="BM71" s="26">
        <f>SUM(BM72:BM76)</f>
        <v>536200</v>
      </c>
      <c r="BN71" s="26">
        <f aca="true" t="shared" si="162" ref="BN71:BW71">SUM(BN72:BN76)</f>
        <v>536200</v>
      </c>
      <c r="BO71" s="26">
        <f t="shared" si="162"/>
        <v>98000</v>
      </c>
      <c r="BP71" s="26">
        <f t="shared" si="162"/>
        <v>30000</v>
      </c>
      <c r="BQ71" s="26">
        <f t="shared" si="162"/>
        <v>0</v>
      </c>
      <c r="BR71" s="26">
        <f t="shared" si="162"/>
        <v>668918</v>
      </c>
      <c r="BS71" s="26">
        <f t="shared" si="162"/>
        <v>0</v>
      </c>
      <c r="BT71" s="26">
        <f t="shared" si="162"/>
        <v>-13100</v>
      </c>
      <c r="BU71" s="26">
        <f t="shared" si="162"/>
        <v>0</v>
      </c>
      <c r="BV71" s="26">
        <f t="shared" si="162"/>
        <v>668918</v>
      </c>
      <c r="BW71" s="26">
        <f t="shared" si="162"/>
        <v>642868</v>
      </c>
      <c r="BX71" s="26">
        <f t="shared" si="91"/>
        <v>1205118</v>
      </c>
      <c r="BY71" s="26">
        <f aca="true" t="shared" si="163" ref="BY71:CI71">SUM(BY72:BY76)</f>
        <v>9297104</v>
      </c>
      <c r="BZ71" s="26">
        <f t="shared" si="163"/>
        <v>9297104</v>
      </c>
      <c r="CA71" s="169">
        <f t="shared" si="163"/>
        <v>6677939</v>
      </c>
      <c r="CB71" s="26">
        <f t="shared" si="163"/>
        <v>593180</v>
      </c>
      <c r="CC71" s="26">
        <f t="shared" si="163"/>
        <v>0</v>
      </c>
      <c r="CD71" s="26">
        <f t="shared" si="163"/>
        <v>1117099</v>
      </c>
      <c r="CE71" s="26">
        <f t="shared" si="163"/>
        <v>210666</v>
      </c>
      <c r="CF71" s="26">
        <f t="shared" si="163"/>
        <v>36000</v>
      </c>
      <c r="CG71" s="26">
        <f t="shared" si="163"/>
        <v>124171</v>
      </c>
      <c r="CH71" s="26">
        <f t="shared" si="163"/>
        <v>906433</v>
      </c>
      <c r="CI71" s="26">
        <f t="shared" si="163"/>
        <v>872384</v>
      </c>
      <c r="CJ71" s="26">
        <f t="shared" si="16"/>
        <v>10414203</v>
      </c>
      <c r="CK71" s="26">
        <f>SUM(CK72:CK76)</f>
        <v>378206</v>
      </c>
      <c r="CL71" s="26">
        <f aca="true" t="shared" si="164" ref="CL71:CU71">SUM(CL72:CL76)</f>
        <v>378206</v>
      </c>
      <c r="CM71" s="26">
        <f t="shared" si="164"/>
        <v>288452</v>
      </c>
      <c r="CN71" s="26">
        <f t="shared" si="164"/>
        <v>12819</v>
      </c>
      <c r="CO71" s="26">
        <f t="shared" si="164"/>
        <v>0</v>
      </c>
      <c r="CP71" s="26">
        <f t="shared" si="164"/>
        <v>531351</v>
      </c>
      <c r="CQ71" s="26">
        <f t="shared" si="164"/>
        <v>0</v>
      </c>
      <c r="CR71" s="26">
        <f t="shared" si="164"/>
        <v>13100</v>
      </c>
      <c r="CS71" s="26">
        <f t="shared" si="164"/>
        <v>0</v>
      </c>
      <c r="CT71" s="26">
        <f t="shared" si="164"/>
        <v>531351</v>
      </c>
      <c r="CU71" s="26">
        <f t="shared" si="164"/>
        <v>531351</v>
      </c>
      <c r="CV71" s="26">
        <f t="shared" si="146"/>
        <v>909557</v>
      </c>
      <c r="CW71" s="26">
        <f aca="true" t="shared" si="165" ref="CW71:DG71">SUM(CW72:CW76)</f>
        <v>9675310</v>
      </c>
      <c r="CX71" s="26">
        <f t="shared" si="165"/>
        <v>9675310</v>
      </c>
      <c r="CY71" s="26">
        <f t="shared" si="165"/>
        <v>8398553</v>
      </c>
      <c r="CZ71" s="26">
        <f t="shared" si="165"/>
        <v>605999</v>
      </c>
      <c r="DA71" s="26">
        <f t="shared" si="165"/>
        <v>0</v>
      </c>
      <c r="DB71" s="26">
        <f t="shared" si="165"/>
        <v>1648450</v>
      </c>
      <c r="DC71" s="26">
        <f t="shared" si="165"/>
        <v>210666</v>
      </c>
      <c r="DD71" s="26">
        <f t="shared" si="165"/>
        <v>49100</v>
      </c>
      <c r="DE71" s="26">
        <f t="shared" si="165"/>
        <v>124171</v>
      </c>
      <c r="DF71" s="26">
        <f t="shared" si="165"/>
        <v>1437784</v>
      </c>
      <c r="DG71" s="26">
        <f t="shared" si="165"/>
        <v>1403735</v>
      </c>
      <c r="DH71" s="26">
        <f t="shared" si="18"/>
        <v>11323760</v>
      </c>
    </row>
    <row r="72" spans="1:112" ht="15" customHeight="1">
      <c r="A72" s="8"/>
      <c r="B72" s="20" t="s">
        <v>165</v>
      </c>
      <c r="C72" s="21" t="s">
        <v>166</v>
      </c>
      <c r="D72" s="22" t="s">
        <v>167</v>
      </c>
      <c r="E72" s="72">
        <v>1035750</v>
      </c>
      <c r="F72" s="45">
        <v>1035750</v>
      </c>
      <c r="G72" s="45">
        <v>962458</v>
      </c>
      <c r="H72" s="45">
        <v>46292</v>
      </c>
      <c r="I72" s="45">
        <v>0</v>
      </c>
      <c r="J72" s="72">
        <v>30000</v>
      </c>
      <c r="K72" s="45">
        <v>30000</v>
      </c>
      <c r="L72" s="45">
        <v>0</v>
      </c>
      <c r="M72" s="45">
        <v>0</v>
      </c>
      <c r="N72" s="45">
        <v>0</v>
      </c>
      <c r="O72" s="45">
        <v>0</v>
      </c>
      <c r="P72" s="71">
        <f t="shared" si="1"/>
        <v>1065750</v>
      </c>
      <c r="Q72" s="33"/>
      <c r="R72" s="33"/>
      <c r="S72" s="33"/>
      <c r="T72" s="33"/>
      <c r="U72" s="33"/>
      <c r="V72" s="33"/>
      <c r="W72" s="33">
        <v>-30000</v>
      </c>
      <c r="X72" s="33"/>
      <c r="Y72" s="33"/>
      <c r="Z72" s="33">
        <v>30000</v>
      </c>
      <c r="AA72" s="33"/>
      <c r="AB72" s="32">
        <f t="shared" si="11"/>
        <v>0</v>
      </c>
      <c r="AC72" s="29">
        <f aca="true" t="shared" si="166" ref="AC72:AE76">E72+Q72</f>
        <v>1035750</v>
      </c>
      <c r="AD72" s="28">
        <f t="shared" si="166"/>
        <v>1035750</v>
      </c>
      <c r="AE72" s="28">
        <f t="shared" si="166"/>
        <v>962458</v>
      </c>
      <c r="AF72" s="28">
        <f aca="true" t="shared" si="167" ref="AF72:AG76">T72+H72</f>
        <v>46292</v>
      </c>
      <c r="AG72" s="28">
        <f t="shared" si="167"/>
        <v>0</v>
      </c>
      <c r="AH72" s="29">
        <f>J72+V72</f>
        <v>30000</v>
      </c>
      <c r="AI72" s="28">
        <f aca="true" t="shared" si="168" ref="AI72:AM76">W72+K72</f>
        <v>0</v>
      </c>
      <c r="AJ72" s="28">
        <f t="shared" si="168"/>
        <v>0</v>
      </c>
      <c r="AK72" s="28">
        <f t="shared" si="168"/>
        <v>0</v>
      </c>
      <c r="AL72" s="28">
        <f t="shared" si="168"/>
        <v>30000</v>
      </c>
      <c r="AM72" s="28">
        <f t="shared" si="168"/>
        <v>0</v>
      </c>
      <c r="AN72" s="27">
        <f t="shared" si="12"/>
        <v>1065750</v>
      </c>
      <c r="AO72" s="58">
        <v>35000</v>
      </c>
      <c r="AP72" s="58">
        <v>35000</v>
      </c>
      <c r="AQ72" s="58">
        <v>23000</v>
      </c>
      <c r="AR72" s="58">
        <v>10000</v>
      </c>
      <c r="AS72" s="58"/>
      <c r="AT72" s="57"/>
      <c r="AU72" s="58"/>
      <c r="AV72" s="58"/>
      <c r="AW72" s="58"/>
      <c r="AX72" s="58"/>
      <c r="AY72" s="58">
        <v>30000</v>
      </c>
      <c r="AZ72" s="32">
        <f t="shared" si="5"/>
        <v>35000</v>
      </c>
      <c r="BA72" s="29">
        <f aca="true" t="shared" si="169" ref="BA72:BG76">AO72+AC72</f>
        <v>1070750</v>
      </c>
      <c r="BB72" s="28">
        <f t="shared" si="169"/>
        <v>1070750</v>
      </c>
      <c r="BC72" s="28">
        <f t="shared" si="169"/>
        <v>985458</v>
      </c>
      <c r="BD72" s="28">
        <f t="shared" si="169"/>
        <v>56292</v>
      </c>
      <c r="BE72" s="28">
        <f t="shared" si="169"/>
        <v>0</v>
      </c>
      <c r="BF72" s="29">
        <f t="shared" si="169"/>
        <v>30000</v>
      </c>
      <c r="BG72" s="28">
        <f t="shared" si="169"/>
        <v>0</v>
      </c>
      <c r="BH72" s="28">
        <f>AV72+AJ72</f>
        <v>0</v>
      </c>
      <c r="BI72" s="28">
        <f aca="true" t="shared" si="170" ref="BI72:BK74">AW72+AK72</f>
        <v>0</v>
      </c>
      <c r="BJ72" s="28">
        <f t="shared" si="170"/>
        <v>30000</v>
      </c>
      <c r="BK72" s="28">
        <f t="shared" si="170"/>
        <v>30000</v>
      </c>
      <c r="BL72" s="27">
        <f t="shared" si="14"/>
        <v>1100750</v>
      </c>
      <c r="BM72" s="33">
        <v>40800</v>
      </c>
      <c r="BN72" s="33">
        <v>40800</v>
      </c>
      <c r="BO72" s="33">
        <v>40800</v>
      </c>
      <c r="BP72" s="33"/>
      <c r="BQ72" s="33"/>
      <c r="BR72" s="33">
        <v>26050</v>
      </c>
      <c r="BS72" s="33"/>
      <c r="BT72" s="33"/>
      <c r="BU72" s="33"/>
      <c r="BV72" s="33">
        <v>26050</v>
      </c>
      <c r="BW72" s="33"/>
      <c r="BX72" s="32">
        <f t="shared" si="91"/>
        <v>66850</v>
      </c>
      <c r="BY72" s="29">
        <f aca="true" t="shared" si="171" ref="BY72:BZ76">BM72+BA72</f>
        <v>1111550</v>
      </c>
      <c r="BZ72" s="28">
        <f t="shared" si="171"/>
        <v>1111550</v>
      </c>
      <c r="CA72" s="168">
        <v>829700</v>
      </c>
      <c r="CB72" s="28">
        <f aca="true" t="shared" si="172" ref="CB72:CI76">BP72+BD72</f>
        <v>56292</v>
      </c>
      <c r="CC72" s="28">
        <f t="shared" si="172"/>
        <v>0</v>
      </c>
      <c r="CD72" s="29">
        <f t="shared" si="172"/>
        <v>56050</v>
      </c>
      <c r="CE72" s="28">
        <f t="shared" si="172"/>
        <v>0</v>
      </c>
      <c r="CF72" s="28">
        <f t="shared" si="172"/>
        <v>0</v>
      </c>
      <c r="CG72" s="28">
        <f t="shared" si="172"/>
        <v>0</v>
      </c>
      <c r="CH72" s="28">
        <f t="shared" si="172"/>
        <v>56050</v>
      </c>
      <c r="CI72" s="28">
        <f t="shared" si="172"/>
        <v>30000</v>
      </c>
      <c r="CJ72" s="27">
        <f t="shared" si="16"/>
        <v>1167600</v>
      </c>
      <c r="CK72" s="33">
        <v>86500</v>
      </c>
      <c r="CL72" s="33">
        <v>86500</v>
      </c>
      <c r="CM72" s="33">
        <v>86500</v>
      </c>
      <c r="CN72" s="33"/>
      <c r="CO72" s="33"/>
      <c r="CP72" s="33"/>
      <c r="CQ72" s="33"/>
      <c r="CR72" s="33"/>
      <c r="CS72" s="33"/>
      <c r="CT72" s="33"/>
      <c r="CU72" s="33"/>
      <c r="CV72" s="32">
        <f t="shared" si="146"/>
        <v>86500</v>
      </c>
      <c r="CW72" s="28">
        <f aca="true" t="shared" si="173" ref="CW72:CX76">CK72+BY72</f>
        <v>1198050</v>
      </c>
      <c r="CX72" s="28">
        <f t="shared" si="173"/>
        <v>1198050</v>
      </c>
      <c r="CY72" s="28">
        <v>1112758</v>
      </c>
      <c r="CZ72" s="28">
        <f aca="true" t="shared" si="174" ref="CZ72:DG76">CN72+CB72</f>
        <v>56292</v>
      </c>
      <c r="DA72" s="28">
        <f t="shared" si="174"/>
        <v>0</v>
      </c>
      <c r="DB72" s="28">
        <f t="shared" si="174"/>
        <v>56050</v>
      </c>
      <c r="DC72" s="28">
        <f t="shared" si="174"/>
        <v>0</v>
      </c>
      <c r="DD72" s="28">
        <f t="shared" si="174"/>
        <v>0</v>
      </c>
      <c r="DE72" s="28">
        <f t="shared" si="174"/>
        <v>0</v>
      </c>
      <c r="DF72" s="28">
        <f t="shared" si="174"/>
        <v>56050</v>
      </c>
      <c r="DG72" s="28">
        <f t="shared" si="174"/>
        <v>30000</v>
      </c>
      <c r="DH72" s="26">
        <f t="shared" si="18"/>
        <v>1254100</v>
      </c>
    </row>
    <row r="73" spans="1:112" ht="15" customHeight="1">
      <c r="A73" s="8"/>
      <c r="B73" s="20" t="s">
        <v>168</v>
      </c>
      <c r="C73" s="21" t="s">
        <v>166</v>
      </c>
      <c r="D73" s="22" t="s">
        <v>169</v>
      </c>
      <c r="E73" s="72">
        <v>317867</v>
      </c>
      <c r="F73" s="45">
        <v>317867</v>
      </c>
      <c r="G73" s="45">
        <v>216588</v>
      </c>
      <c r="H73" s="45">
        <v>89279</v>
      </c>
      <c r="I73" s="45">
        <v>0</v>
      </c>
      <c r="J73" s="72">
        <v>0</v>
      </c>
      <c r="K73" s="45">
        <v>0</v>
      </c>
      <c r="L73" s="45">
        <v>0</v>
      </c>
      <c r="M73" s="45">
        <v>0</v>
      </c>
      <c r="N73" s="45">
        <v>0</v>
      </c>
      <c r="O73" s="45">
        <v>0</v>
      </c>
      <c r="P73" s="71">
        <f t="shared" si="1"/>
        <v>317867</v>
      </c>
      <c r="Q73" s="33"/>
      <c r="R73" s="33"/>
      <c r="S73" s="33"/>
      <c r="T73" s="33"/>
      <c r="U73" s="33"/>
      <c r="V73" s="33"/>
      <c r="W73" s="33"/>
      <c r="X73" s="33"/>
      <c r="Y73" s="33"/>
      <c r="Z73" s="33"/>
      <c r="AA73" s="33"/>
      <c r="AB73" s="32">
        <f t="shared" si="11"/>
        <v>0</v>
      </c>
      <c r="AC73" s="29">
        <f t="shared" si="166"/>
        <v>317867</v>
      </c>
      <c r="AD73" s="28">
        <f t="shared" si="166"/>
        <v>317867</v>
      </c>
      <c r="AE73" s="28">
        <f t="shared" si="166"/>
        <v>216588</v>
      </c>
      <c r="AF73" s="28">
        <f t="shared" si="167"/>
        <v>89279</v>
      </c>
      <c r="AG73" s="28">
        <f t="shared" si="167"/>
        <v>0</v>
      </c>
      <c r="AH73" s="29">
        <f>J73+V73</f>
        <v>0</v>
      </c>
      <c r="AI73" s="28">
        <f t="shared" si="168"/>
        <v>0</v>
      </c>
      <c r="AJ73" s="28">
        <f t="shared" si="168"/>
        <v>0</v>
      </c>
      <c r="AK73" s="28">
        <f t="shared" si="168"/>
        <v>0</v>
      </c>
      <c r="AL73" s="28">
        <f t="shared" si="168"/>
        <v>0</v>
      </c>
      <c r="AM73" s="28">
        <f t="shared" si="168"/>
        <v>0</v>
      </c>
      <c r="AN73" s="27">
        <f t="shared" si="12"/>
        <v>317867</v>
      </c>
      <c r="AO73" s="58">
        <v>22000</v>
      </c>
      <c r="AP73" s="58">
        <v>22000</v>
      </c>
      <c r="AQ73" s="58">
        <v>6000</v>
      </c>
      <c r="AR73" s="58">
        <v>10000</v>
      </c>
      <c r="AS73" s="58"/>
      <c r="AT73" s="57"/>
      <c r="AU73" s="58"/>
      <c r="AV73" s="58"/>
      <c r="AW73" s="58"/>
      <c r="AX73" s="58"/>
      <c r="AY73" s="58"/>
      <c r="AZ73" s="32">
        <f t="shared" si="5"/>
        <v>22000</v>
      </c>
      <c r="BA73" s="29">
        <f t="shared" si="169"/>
        <v>339867</v>
      </c>
      <c r="BB73" s="28">
        <f t="shared" si="169"/>
        <v>339867</v>
      </c>
      <c r="BC73" s="28">
        <f t="shared" si="169"/>
        <v>222588</v>
      </c>
      <c r="BD73" s="28">
        <f t="shared" si="169"/>
        <v>99279</v>
      </c>
      <c r="BE73" s="28">
        <f t="shared" si="169"/>
        <v>0</v>
      </c>
      <c r="BF73" s="29">
        <f t="shared" si="169"/>
        <v>0</v>
      </c>
      <c r="BG73" s="28">
        <f t="shared" si="169"/>
        <v>0</v>
      </c>
      <c r="BH73" s="28">
        <f>AV73+AJ73</f>
        <v>0</v>
      </c>
      <c r="BI73" s="28">
        <f t="shared" si="170"/>
        <v>0</v>
      </c>
      <c r="BJ73" s="28">
        <f t="shared" si="170"/>
        <v>0</v>
      </c>
      <c r="BK73" s="28">
        <f t="shared" si="170"/>
        <v>0</v>
      </c>
      <c r="BL73" s="27">
        <f t="shared" si="14"/>
        <v>339867</v>
      </c>
      <c r="BM73" s="33">
        <v>61200</v>
      </c>
      <c r="BN73" s="33">
        <v>61200</v>
      </c>
      <c r="BO73" s="33">
        <v>53200</v>
      </c>
      <c r="BP73" s="33"/>
      <c r="BQ73" s="33"/>
      <c r="BR73" s="33"/>
      <c r="BS73" s="33"/>
      <c r="BT73" s="33"/>
      <c r="BU73" s="33"/>
      <c r="BV73" s="33"/>
      <c r="BW73" s="33"/>
      <c r="BX73" s="32">
        <f t="shared" si="91"/>
        <v>61200</v>
      </c>
      <c r="BY73" s="29">
        <f t="shared" si="171"/>
        <v>401067</v>
      </c>
      <c r="BZ73" s="28">
        <f t="shared" si="171"/>
        <v>401067</v>
      </c>
      <c r="CA73" s="168">
        <v>230731</v>
      </c>
      <c r="CB73" s="28">
        <f t="shared" si="172"/>
        <v>99279</v>
      </c>
      <c r="CC73" s="28">
        <f t="shared" si="172"/>
        <v>0</v>
      </c>
      <c r="CD73" s="29">
        <f t="shared" si="172"/>
        <v>0</v>
      </c>
      <c r="CE73" s="28">
        <f t="shared" si="172"/>
        <v>0</v>
      </c>
      <c r="CF73" s="28">
        <f t="shared" si="172"/>
        <v>0</v>
      </c>
      <c r="CG73" s="28">
        <f t="shared" si="172"/>
        <v>0</v>
      </c>
      <c r="CH73" s="28">
        <f t="shared" si="172"/>
        <v>0</v>
      </c>
      <c r="CI73" s="28">
        <f t="shared" si="172"/>
        <v>0</v>
      </c>
      <c r="CJ73" s="27">
        <f t="shared" si="16"/>
        <v>401067</v>
      </c>
      <c r="CK73" s="33">
        <v>6752</v>
      </c>
      <c r="CL73" s="33">
        <v>6752</v>
      </c>
      <c r="CM73" s="33">
        <v>6752</v>
      </c>
      <c r="CN73" s="33"/>
      <c r="CO73" s="33"/>
      <c r="CP73" s="33"/>
      <c r="CQ73" s="33"/>
      <c r="CR73" s="33"/>
      <c r="CS73" s="33"/>
      <c r="CT73" s="33"/>
      <c r="CU73" s="33"/>
      <c r="CV73" s="32">
        <f t="shared" si="146"/>
        <v>6752</v>
      </c>
      <c r="CW73" s="28">
        <f t="shared" si="173"/>
        <v>407819</v>
      </c>
      <c r="CX73" s="28">
        <f t="shared" si="173"/>
        <v>407819</v>
      </c>
      <c r="CY73" s="28">
        <v>282540</v>
      </c>
      <c r="CZ73" s="28">
        <f t="shared" si="174"/>
        <v>99279</v>
      </c>
      <c r="DA73" s="28">
        <f t="shared" si="174"/>
        <v>0</v>
      </c>
      <c r="DB73" s="28">
        <f t="shared" si="174"/>
        <v>0</v>
      </c>
      <c r="DC73" s="28">
        <f t="shared" si="174"/>
        <v>0</v>
      </c>
      <c r="DD73" s="28">
        <f t="shared" si="174"/>
        <v>0</v>
      </c>
      <c r="DE73" s="28">
        <f t="shared" si="174"/>
        <v>0</v>
      </c>
      <c r="DF73" s="28">
        <f t="shared" si="174"/>
        <v>0</v>
      </c>
      <c r="DG73" s="28">
        <f t="shared" si="174"/>
        <v>0</v>
      </c>
      <c r="DH73" s="26">
        <f t="shared" si="18"/>
        <v>407819</v>
      </c>
    </row>
    <row r="74" spans="1:112" s="86" customFormat="1" ht="24">
      <c r="A74" s="8"/>
      <c r="B74" s="20" t="s">
        <v>170</v>
      </c>
      <c r="C74" s="21" t="s">
        <v>171</v>
      </c>
      <c r="D74" s="22" t="s">
        <v>172</v>
      </c>
      <c r="E74" s="72">
        <v>2359821</v>
      </c>
      <c r="F74" s="45">
        <v>2359821</v>
      </c>
      <c r="G74" s="45">
        <v>1932156</v>
      </c>
      <c r="H74" s="45">
        <v>310228</v>
      </c>
      <c r="I74" s="45">
        <v>0</v>
      </c>
      <c r="J74" s="72">
        <v>0</v>
      </c>
      <c r="K74" s="45">
        <v>0</v>
      </c>
      <c r="L74" s="45">
        <v>0</v>
      </c>
      <c r="M74" s="45">
        <v>0</v>
      </c>
      <c r="N74" s="45">
        <v>0</v>
      </c>
      <c r="O74" s="45">
        <v>0</v>
      </c>
      <c r="P74" s="71">
        <f t="shared" si="1"/>
        <v>2359821</v>
      </c>
      <c r="Q74" s="33"/>
      <c r="R74" s="33"/>
      <c r="S74" s="33"/>
      <c r="T74" s="33"/>
      <c r="U74" s="33"/>
      <c r="V74" s="33"/>
      <c r="W74" s="33"/>
      <c r="X74" s="33"/>
      <c r="Y74" s="33"/>
      <c r="Z74" s="33"/>
      <c r="AA74" s="33"/>
      <c r="AB74" s="32">
        <f t="shared" si="11"/>
        <v>0</v>
      </c>
      <c r="AC74" s="29">
        <f t="shared" si="166"/>
        <v>2359821</v>
      </c>
      <c r="AD74" s="28">
        <f t="shared" si="166"/>
        <v>2359821</v>
      </c>
      <c r="AE74" s="28">
        <f t="shared" si="166"/>
        <v>1932156</v>
      </c>
      <c r="AF74" s="28">
        <f t="shared" si="167"/>
        <v>310228</v>
      </c>
      <c r="AG74" s="28">
        <f t="shared" si="167"/>
        <v>0</v>
      </c>
      <c r="AH74" s="29">
        <f>J74+V74</f>
        <v>0</v>
      </c>
      <c r="AI74" s="28">
        <f t="shared" si="168"/>
        <v>0</v>
      </c>
      <c r="AJ74" s="28">
        <f t="shared" si="168"/>
        <v>0</v>
      </c>
      <c r="AK74" s="28">
        <f t="shared" si="168"/>
        <v>0</v>
      </c>
      <c r="AL74" s="28">
        <f t="shared" si="168"/>
        <v>0</v>
      </c>
      <c r="AM74" s="28">
        <f t="shared" si="168"/>
        <v>0</v>
      </c>
      <c r="AN74" s="27">
        <f t="shared" si="12"/>
        <v>2359821</v>
      </c>
      <c r="AO74" s="58">
        <v>403926</v>
      </c>
      <c r="AP74" s="58">
        <v>403926</v>
      </c>
      <c r="AQ74" s="58">
        <v>28000</v>
      </c>
      <c r="AR74" s="58">
        <v>70000</v>
      </c>
      <c r="AS74" s="58"/>
      <c r="AT74" s="57">
        <v>209081</v>
      </c>
      <c r="AU74" s="58">
        <v>1566</v>
      </c>
      <c r="AV74" s="58"/>
      <c r="AW74" s="58"/>
      <c r="AX74" s="58">
        <v>207515</v>
      </c>
      <c r="AY74" s="58">
        <v>199516</v>
      </c>
      <c r="AZ74" s="32">
        <f t="shared" si="5"/>
        <v>613007</v>
      </c>
      <c r="BA74" s="27">
        <f t="shared" si="169"/>
        <v>2763747</v>
      </c>
      <c r="BB74" s="28">
        <f t="shared" si="169"/>
        <v>2763747</v>
      </c>
      <c r="BC74" s="28">
        <f t="shared" si="169"/>
        <v>1960156</v>
      </c>
      <c r="BD74" s="28">
        <f t="shared" si="169"/>
        <v>380228</v>
      </c>
      <c r="BE74" s="28">
        <f t="shared" si="169"/>
        <v>0</v>
      </c>
      <c r="BF74" s="29">
        <f t="shared" si="169"/>
        <v>209081</v>
      </c>
      <c r="BG74" s="28">
        <f t="shared" si="169"/>
        <v>1566</v>
      </c>
      <c r="BH74" s="28">
        <f>AV74+AJ74</f>
        <v>0</v>
      </c>
      <c r="BI74" s="28">
        <f t="shared" si="170"/>
        <v>0</v>
      </c>
      <c r="BJ74" s="28">
        <f t="shared" si="170"/>
        <v>207515</v>
      </c>
      <c r="BK74" s="28">
        <f t="shared" si="170"/>
        <v>199516</v>
      </c>
      <c r="BL74" s="27">
        <f t="shared" si="14"/>
        <v>2972828</v>
      </c>
      <c r="BM74" s="33">
        <v>374200</v>
      </c>
      <c r="BN74" s="33">
        <v>374200</v>
      </c>
      <c r="BO74" s="33"/>
      <c r="BP74" s="33">
        <v>1000</v>
      </c>
      <c r="BQ74" s="33"/>
      <c r="BR74" s="33">
        <v>642868</v>
      </c>
      <c r="BS74" s="33"/>
      <c r="BT74" s="33"/>
      <c r="BU74" s="33"/>
      <c r="BV74" s="33">
        <v>642868</v>
      </c>
      <c r="BW74" s="33">
        <v>642868</v>
      </c>
      <c r="BX74" s="32">
        <f t="shared" si="91"/>
        <v>1017068</v>
      </c>
      <c r="BY74" s="29">
        <f t="shared" si="171"/>
        <v>3137947</v>
      </c>
      <c r="BZ74" s="28">
        <f t="shared" si="171"/>
        <v>3137947</v>
      </c>
      <c r="CA74" s="28">
        <v>1912934</v>
      </c>
      <c r="CB74" s="28">
        <f t="shared" si="172"/>
        <v>381228</v>
      </c>
      <c r="CC74" s="28">
        <f t="shared" si="172"/>
        <v>0</v>
      </c>
      <c r="CD74" s="29">
        <f t="shared" si="172"/>
        <v>851949</v>
      </c>
      <c r="CE74" s="28">
        <f t="shared" si="172"/>
        <v>1566</v>
      </c>
      <c r="CF74" s="28">
        <f t="shared" si="172"/>
        <v>0</v>
      </c>
      <c r="CG74" s="28">
        <f t="shared" si="172"/>
        <v>0</v>
      </c>
      <c r="CH74" s="28">
        <f t="shared" si="172"/>
        <v>850383</v>
      </c>
      <c r="CI74" s="28">
        <f t="shared" si="172"/>
        <v>842384</v>
      </c>
      <c r="CJ74" s="27">
        <f t="shared" si="16"/>
        <v>3989896</v>
      </c>
      <c r="CK74" s="33">
        <v>269561</v>
      </c>
      <c r="CL74" s="33">
        <v>269561</v>
      </c>
      <c r="CM74" s="33">
        <v>195200</v>
      </c>
      <c r="CN74" s="33">
        <v>12819</v>
      </c>
      <c r="CO74" s="33"/>
      <c r="CP74" s="33">
        <v>181247</v>
      </c>
      <c r="CQ74" s="33"/>
      <c r="CR74" s="33"/>
      <c r="CS74" s="33"/>
      <c r="CT74" s="33">
        <v>181247</v>
      </c>
      <c r="CU74" s="33">
        <v>181247</v>
      </c>
      <c r="CV74" s="32">
        <f t="shared" si="146"/>
        <v>450808</v>
      </c>
      <c r="CW74" s="28">
        <f t="shared" si="173"/>
        <v>3407508</v>
      </c>
      <c r="CX74" s="28">
        <f t="shared" si="173"/>
        <v>3407508</v>
      </c>
      <c r="CY74" s="28">
        <v>2484556</v>
      </c>
      <c r="CZ74" s="28">
        <f t="shared" si="174"/>
        <v>394047</v>
      </c>
      <c r="DA74" s="28">
        <f t="shared" si="174"/>
        <v>0</v>
      </c>
      <c r="DB74" s="28">
        <f t="shared" si="174"/>
        <v>1033196</v>
      </c>
      <c r="DC74" s="28">
        <f t="shared" si="174"/>
        <v>1566</v>
      </c>
      <c r="DD74" s="28">
        <f t="shared" si="174"/>
        <v>0</v>
      </c>
      <c r="DE74" s="28">
        <f t="shared" si="174"/>
        <v>0</v>
      </c>
      <c r="DF74" s="28">
        <f t="shared" si="174"/>
        <v>1031630</v>
      </c>
      <c r="DG74" s="28">
        <f t="shared" si="174"/>
        <v>1023631</v>
      </c>
      <c r="DH74" s="26">
        <f t="shared" si="18"/>
        <v>4440704</v>
      </c>
    </row>
    <row r="75" spans="1:112" ht="12.75">
      <c r="A75" s="8"/>
      <c r="B75" s="20" t="s">
        <v>173</v>
      </c>
      <c r="C75" s="21" t="s">
        <v>80</v>
      </c>
      <c r="D75" s="22" t="s">
        <v>174</v>
      </c>
      <c r="E75" s="72">
        <v>4091077</v>
      </c>
      <c r="F75" s="45">
        <v>4091077</v>
      </c>
      <c r="G75" s="45">
        <v>4046206</v>
      </c>
      <c r="H75" s="45">
        <v>27381</v>
      </c>
      <c r="I75" s="45">
        <v>0</v>
      </c>
      <c r="J75" s="72">
        <v>209100</v>
      </c>
      <c r="K75" s="45">
        <v>209100</v>
      </c>
      <c r="L75" s="45">
        <v>49100</v>
      </c>
      <c r="M75" s="45">
        <v>124171</v>
      </c>
      <c r="N75" s="45">
        <v>0</v>
      </c>
      <c r="O75" s="45">
        <v>0</v>
      </c>
      <c r="P75" s="71">
        <f t="shared" si="1"/>
        <v>4300177</v>
      </c>
      <c r="Q75" s="33"/>
      <c r="R75" s="33"/>
      <c r="S75" s="33"/>
      <c r="T75" s="33"/>
      <c r="U75" s="33"/>
      <c r="V75" s="33"/>
      <c r="W75" s="33"/>
      <c r="X75" s="33"/>
      <c r="Y75" s="33"/>
      <c r="Z75" s="33"/>
      <c r="AA75" s="33"/>
      <c r="AB75" s="32">
        <f t="shared" si="11"/>
        <v>0</v>
      </c>
      <c r="AC75" s="29">
        <f t="shared" si="166"/>
        <v>4091077</v>
      </c>
      <c r="AD75" s="28">
        <f t="shared" si="166"/>
        <v>4091077</v>
      </c>
      <c r="AE75" s="28">
        <f t="shared" si="166"/>
        <v>4046206</v>
      </c>
      <c r="AF75" s="28">
        <f t="shared" si="167"/>
        <v>27381</v>
      </c>
      <c r="AG75" s="28">
        <f t="shared" si="167"/>
        <v>0</v>
      </c>
      <c r="AH75" s="29">
        <f>J75+V75</f>
        <v>209100</v>
      </c>
      <c r="AI75" s="28">
        <f t="shared" si="168"/>
        <v>209100</v>
      </c>
      <c r="AJ75" s="28">
        <f t="shared" si="168"/>
        <v>49100</v>
      </c>
      <c r="AK75" s="28">
        <f t="shared" si="168"/>
        <v>124171</v>
      </c>
      <c r="AL75" s="28">
        <f t="shared" si="168"/>
        <v>0</v>
      </c>
      <c r="AM75" s="28">
        <f t="shared" si="168"/>
        <v>0</v>
      </c>
      <c r="AN75" s="27">
        <f t="shared" si="12"/>
        <v>4300177</v>
      </c>
      <c r="AO75" s="57"/>
      <c r="AP75" s="58"/>
      <c r="AQ75" s="58"/>
      <c r="AR75" s="58"/>
      <c r="AS75" s="58"/>
      <c r="AT75" s="57"/>
      <c r="AU75" s="58"/>
      <c r="AV75" s="58"/>
      <c r="AW75" s="58"/>
      <c r="AX75" s="58"/>
      <c r="AY75" s="58"/>
      <c r="AZ75" s="32">
        <f t="shared" si="5"/>
        <v>0</v>
      </c>
      <c r="BA75" s="29">
        <f t="shared" si="169"/>
        <v>4091077</v>
      </c>
      <c r="BB75" s="28">
        <f t="shared" si="169"/>
        <v>4091077</v>
      </c>
      <c r="BC75" s="28">
        <f t="shared" si="169"/>
        <v>4046206</v>
      </c>
      <c r="BD75" s="28">
        <f t="shared" si="169"/>
        <v>27381</v>
      </c>
      <c r="BE75" s="28">
        <f t="shared" si="169"/>
        <v>0</v>
      </c>
      <c r="BF75" s="29">
        <f aca="true" t="shared" si="175" ref="BF75:BK75">AT75+AH75</f>
        <v>209100</v>
      </c>
      <c r="BG75" s="28">
        <f t="shared" si="175"/>
        <v>209100</v>
      </c>
      <c r="BH75" s="28">
        <f>AV75+AJ75</f>
        <v>49100</v>
      </c>
      <c r="BI75" s="28">
        <f t="shared" si="175"/>
        <v>124171</v>
      </c>
      <c r="BJ75" s="28">
        <f t="shared" si="175"/>
        <v>0</v>
      </c>
      <c r="BK75" s="28">
        <f t="shared" si="175"/>
        <v>0</v>
      </c>
      <c r="BL75" s="27">
        <f t="shared" si="14"/>
        <v>4300177</v>
      </c>
      <c r="BM75" s="33">
        <v>60000</v>
      </c>
      <c r="BN75" s="33">
        <v>60000</v>
      </c>
      <c r="BO75" s="33">
        <v>4000</v>
      </c>
      <c r="BP75" s="33">
        <v>29000</v>
      </c>
      <c r="BQ75" s="33"/>
      <c r="BR75" s="33"/>
      <c r="BS75" s="33"/>
      <c r="BT75" s="33">
        <v>-13100</v>
      </c>
      <c r="BU75" s="33"/>
      <c r="BV75" s="33"/>
      <c r="BW75" s="33"/>
      <c r="BX75" s="32">
        <f t="shared" si="91"/>
        <v>60000</v>
      </c>
      <c r="BY75" s="29">
        <f t="shared" si="171"/>
        <v>4151077</v>
      </c>
      <c r="BZ75" s="28">
        <f t="shared" si="171"/>
        <v>4151077</v>
      </c>
      <c r="CA75" s="168">
        <v>3320563</v>
      </c>
      <c r="CB75" s="28">
        <f t="shared" si="172"/>
        <v>56381</v>
      </c>
      <c r="CC75" s="28">
        <f t="shared" si="172"/>
        <v>0</v>
      </c>
      <c r="CD75" s="29">
        <f t="shared" si="172"/>
        <v>209100</v>
      </c>
      <c r="CE75" s="28">
        <f t="shared" si="172"/>
        <v>209100</v>
      </c>
      <c r="CF75" s="28">
        <f t="shared" si="172"/>
        <v>36000</v>
      </c>
      <c r="CG75" s="28">
        <f t="shared" si="172"/>
        <v>124171</v>
      </c>
      <c r="CH75" s="28">
        <f t="shared" si="172"/>
        <v>0</v>
      </c>
      <c r="CI75" s="28">
        <f t="shared" si="172"/>
        <v>0</v>
      </c>
      <c r="CJ75" s="27">
        <f t="shared" si="16"/>
        <v>4360177</v>
      </c>
      <c r="CK75" s="33">
        <v>15393</v>
      </c>
      <c r="CL75" s="33">
        <v>15393</v>
      </c>
      <c r="CM75" s="33"/>
      <c r="CN75" s="33"/>
      <c r="CO75" s="33"/>
      <c r="CP75" s="33">
        <v>350104</v>
      </c>
      <c r="CQ75" s="33"/>
      <c r="CR75" s="33">
        <v>13100</v>
      </c>
      <c r="CS75" s="33"/>
      <c r="CT75" s="33">
        <v>350104</v>
      </c>
      <c r="CU75" s="33">
        <v>350104</v>
      </c>
      <c r="CV75" s="32">
        <f t="shared" si="146"/>
        <v>365497</v>
      </c>
      <c r="CW75" s="28">
        <f t="shared" si="173"/>
        <v>4166470</v>
      </c>
      <c r="CX75" s="28">
        <f t="shared" si="173"/>
        <v>4166470</v>
      </c>
      <c r="CY75" s="28">
        <v>4050206</v>
      </c>
      <c r="CZ75" s="28">
        <f t="shared" si="174"/>
        <v>56381</v>
      </c>
      <c r="DA75" s="28">
        <f t="shared" si="174"/>
        <v>0</v>
      </c>
      <c r="DB75" s="28">
        <f t="shared" si="174"/>
        <v>559204</v>
      </c>
      <c r="DC75" s="28">
        <f t="shared" si="174"/>
        <v>209100</v>
      </c>
      <c r="DD75" s="28">
        <f t="shared" si="174"/>
        <v>49100</v>
      </c>
      <c r="DE75" s="28">
        <f t="shared" si="174"/>
        <v>124171</v>
      </c>
      <c r="DF75" s="28">
        <f t="shared" si="174"/>
        <v>350104</v>
      </c>
      <c r="DG75" s="28">
        <f t="shared" si="174"/>
        <v>350104</v>
      </c>
      <c r="DH75" s="26">
        <f t="shared" si="18"/>
        <v>4725674</v>
      </c>
    </row>
    <row r="76" spans="1:112" ht="12.75">
      <c r="A76" s="8"/>
      <c r="B76" s="20" t="s">
        <v>175</v>
      </c>
      <c r="C76" s="21" t="s">
        <v>176</v>
      </c>
      <c r="D76" s="22" t="s">
        <v>177</v>
      </c>
      <c r="E76" s="72">
        <v>482593</v>
      </c>
      <c r="F76" s="45">
        <v>482593</v>
      </c>
      <c r="G76" s="45">
        <v>468493</v>
      </c>
      <c r="H76" s="45">
        <v>0</v>
      </c>
      <c r="I76" s="45">
        <v>0</v>
      </c>
      <c r="J76" s="72">
        <v>0</v>
      </c>
      <c r="K76" s="45">
        <v>0</v>
      </c>
      <c r="L76" s="45">
        <v>0</v>
      </c>
      <c r="M76" s="45">
        <v>0</v>
      </c>
      <c r="N76" s="45">
        <v>0</v>
      </c>
      <c r="O76" s="45">
        <v>0</v>
      </c>
      <c r="P76" s="71">
        <f t="shared" si="1"/>
        <v>482593</v>
      </c>
      <c r="Q76" s="33"/>
      <c r="R76" s="33"/>
      <c r="S76" s="33"/>
      <c r="T76" s="33"/>
      <c r="U76" s="33"/>
      <c r="V76" s="33"/>
      <c r="W76" s="33"/>
      <c r="X76" s="33"/>
      <c r="Y76" s="33"/>
      <c r="Z76" s="33"/>
      <c r="AA76" s="33"/>
      <c r="AB76" s="32">
        <f t="shared" si="11"/>
        <v>0</v>
      </c>
      <c r="AC76" s="29">
        <f t="shared" si="166"/>
        <v>482593</v>
      </c>
      <c r="AD76" s="28">
        <f t="shared" si="166"/>
        <v>482593</v>
      </c>
      <c r="AE76" s="28">
        <f t="shared" si="166"/>
        <v>468493</v>
      </c>
      <c r="AF76" s="28">
        <f t="shared" si="167"/>
        <v>0</v>
      </c>
      <c r="AG76" s="28">
        <f t="shared" si="167"/>
        <v>0</v>
      </c>
      <c r="AH76" s="29">
        <f>J76+V76</f>
        <v>0</v>
      </c>
      <c r="AI76" s="28">
        <f t="shared" si="168"/>
        <v>0</v>
      </c>
      <c r="AJ76" s="28">
        <f t="shared" si="168"/>
        <v>0</v>
      </c>
      <c r="AK76" s="28">
        <f t="shared" si="168"/>
        <v>0</v>
      </c>
      <c r="AL76" s="28">
        <f t="shared" si="168"/>
        <v>0</v>
      </c>
      <c r="AM76" s="28">
        <f t="shared" si="168"/>
        <v>0</v>
      </c>
      <c r="AN76" s="27">
        <f t="shared" si="12"/>
        <v>482593</v>
      </c>
      <c r="AO76" s="58">
        <v>12870</v>
      </c>
      <c r="AP76" s="58">
        <v>12870</v>
      </c>
      <c r="AQ76" s="58"/>
      <c r="AR76" s="58"/>
      <c r="AS76" s="58"/>
      <c r="AT76" s="57"/>
      <c r="AU76" s="58"/>
      <c r="AV76" s="58"/>
      <c r="AW76" s="58"/>
      <c r="AX76" s="58"/>
      <c r="AY76" s="58"/>
      <c r="AZ76" s="32">
        <f t="shared" si="5"/>
        <v>12870</v>
      </c>
      <c r="BA76" s="29">
        <f t="shared" si="169"/>
        <v>495463</v>
      </c>
      <c r="BB76" s="28">
        <f t="shared" si="169"/>
        <v>495463</v>
      </c>
      <c r="BC76" s="28">
        <f t="shared" si="169"/>
        <v>468493</v>
      </c>
      <c r="BD76" s="28">
        <f t="shared" si="169"/>
        <v>0</v>
      </c>
      <c r="BE76" s="28">
        <f t="shared" si="169"/>
        <v>0</v>
      </c>
      <c r="BF76" s="29">
        <f>AT76+AH76</f>
        <v>0</v>
      </c>
      <c r="BG76" s="28">
        <f>AU76+AI76</f>
        <v>0</v>
      </c>
      <c r="BH76" s="28">
        <f>AV76+AJ76</f>
        <v>0</v>
      </c>
      <c r="BI76" s="28">
        <f>AW76+AK76</f>
        <v>0</v>
      </c>
      <c r="BJ76" s="28">
        <f>AX76+AL76</f>
        <v>0</v>
      </c>
      <c r="BK76" s="28">
        <f>AY76+AM76</f>
        <v>0</v>
      </c>
      <c r="BL76" s="27">
        <f t="shared" si="14"/>
        <v>495463</v>
      </c>
      <c r="BM76" s="33"/>
      <c r="BN76" s="33"/>
      <c r="BO76" s="33"/>
      <c r="BP76" s="33"/>
      <c r="BQ76" s="33"/>
      <c r="BR76" s="33"/>
      <c r="BS76" s="33"/>
      <c r="BT76" s="33"/>
      <c r="BU76" s="33"/>
      <c r="BV76" s="33"/>
      <c r="BW76" s="33"/>
      <c r="BX76" s="32">
        <f t="shared" si="91"/>
        <v>0</v>
      </c>
      <c r="BY76" s="29">
        <f t="shared" si="171"/>
        <v>495463</v>
      </c>
      <c r="BZ76" s="28">
        <f t="shared" si="171"/>
        <v>495463</v>
      </c>
      <c r="CA76" s="168">
        <v>384011</v>
      </c>
      <c r="CB76" s="28">
        <f t="shared" si="172"/>
        <v>0</v>
      </c>
      <c r="CC76" s="28">
        <f t="shared" si="172"/>
        <v>0</v>
      </c>
      <c r="CD76" s="29">
        <f t="shared" si="172"/>
        <v>0</v>
      </c>
      <c r="CE76" s="28">
        <f t="shared" si="172"/>
        <v>0</v>
      </c>
      <c r="CF76" s="28">
        <f t="shared" si="172"/>
        <v>0</v>
      </c>
      <c r="CG76" s="28">
        <f t="shared" si="172"/>
        <v>0</v>
      </c>
      <c r="CH76" s="28">
        <f t="shared" si="172"/>
        <v>0</v>
      </c>
      <c r="CI76" s="28">
        <f t="shared" si="172"/>
        <v>0</v>
      </c>
      <c r="CJ76" s="27">
        <f t="shared" si="16"/>
        <v>495463</v>
      </c>
      <c r="CK76" s="33"/>
      <c r="CL76" s="33"/>
      <c r="CM76" s="33"/>
      <c r="CN76" s="33"/>
      <c r="CO76" s="33"/>
      <c r="CP76" s="33"/>
      <c r="CQ76" s="33"/>
      <c r="CR76" s="33"/>
      <c r="CS76" s="33"/>
      <c r="CT76" s="33"/>
      <c r="CU76" s="33"/>
      <c r="CV76" s="32">
        <f t="shared" si="146"/>
        <v>0</v>
      </c>
      <c r="CW76" s="28">
        <f t="shared" si="173"/>
        <v>495463</v>
      </c>
      <c r="CX76" s="28">
        <f t="shared" si="173"/>
        <v>495463</v>
      </c>
      <c r="CY76" s="28">
        <v>468493</v>
      </c>
      <c r="CZ76" s="28">
        <f t="shared" si="174"/>
        <v>0</v>
      </c>
      <c r="DA76" s="28">
        <f t="shared" si="174"/>
        <v>0</v>
      </c>
      <c r="DB76" s="28">
        <f t="shared" si="174"/>
        <v>0</v>
      </c>
      <c r="DC76" s="28">
        <f t="shared" si="174"/>
        <v>0</v>
      </c>
      <c r="DD76" s="28">
        <f t="shared" si="174"/>
        <v>0</v>
      </c>
      <c r="DE76" s="28">
        <f t="shared" si="174"/>
        <v>0</v>
      </c>
      <c r="DF76" s="28">
        <f t="shared" si="174"/>
        <v>0</v>
      </c>
      <c r="DG76" s="28">
        <f t="shared" si="174"/>
        <v>0</v>
      </c>
      <c r="DH76" s="26">
        <f t="shared" si="18"/>
        <v>495463</v>
      </c>
    </row>
    <row r="77" spans="1:112" s="37" customFormat="1" ht="12.75">
      <c r="A77" s="23"/>
      <c r="B77" s="24" t="s">
        <v>178</v>
      </c>
      <c r="C77" s="25"/>
      <c r="D77" s="267" t="s">
        <v>179</v>
      </c>
      <c r="E77" s="40">
        <v>998922</v>
      </c>
      <c r="F77" s="40">
        <v>998922</v>
      </c>
      <c r="G77" s="40">
        <v>584886</v>
      </c>
      <c r="H77" s="40">
        <v>115862</v>
      </c>
      <c r="I77" s="40">
        <v>0</v>
      </c>
      <c r="J77" s="40">
        <v>0</v>
      </c>
      <c r="K77" s="40">
        <v>0</v>
      </c>
      <c r="L77" s="40">
        <v>0</v>
      </c>
      <c r="M77" s="40">
        <v>0</v>
      </c>
      <c r="N77" s="40">
        <v>0</v>
      </c>
      <c r="O77" s="40">
        <v>0</v>
      </c>
      <c r="P77" s="40">
        <f t="shared" si="1"/>
        <v>998922</v>
      </c>
      <c r="Q77" s="26">
        <f>SUM(Q78:Q79)</f>
        <v>0</v>
      </c>
      <c r="R77" s="26">
        <f aca="true" t="shared" si="176" ref="R77:AA77">SUM(R78:R79)</f>
        <v>0</v>
      </c>
      <c r="S77" s="26">
        <f t="shared" si="176"/>
        <v>0</v>
      </c>
      <c r="T77" s="26">
        <f t="shared" si="176"/>
        <v>0</v>
      </c>
      <c r="U77" s="26">
        <f t="shared" si="176"/>
        <v>0</v>
      </c>
      <c r="V77" s="26">
        <f t="shared" si="176"/>
        <v>0</v>
      </c>
      <c r="W77" s="26">
        <f t="shared" si="176"/>
        <v>0</v>
      </c>
      <c r="X77" s="26">
        <f t="shared" si="176"/>
        <v>0</v>
      </c>
      <c r="Y77" s="26">
        <f t="shared" si="176"/>
        <v>0</v>
      </c>
      <c r="Z77" s="26">
        <f t="shared" si="176"/>
        <v>0</v>
      </c>
      <c r="AA77" s="26">
        <f t="shared" si="176"/>
        <v>0</v>
      </c>
      <c r="AB77" s="26">
        <f t="shared" si="11"/>
        <v>0</v>
      </c>
      <c r="AC77" s="26">
        <f>SUM(AC78:AC79)</f>
        <v>998922</v>
      </c>
      <c r="AD77" s="26">
        <f aca="true" t="shared" si="177" ref="AD77:AM77">SUM(AD78:AD79)</f>
        <v>998922</v>
      </c>
      <c r="AE77" s="26">
        <f t="shared" si="177"/>
        <v>584886</v>
      </c>
      <c r="AF77" s="26">
        <f t="shared" si="177"/>
        <v>115862</v>
      </c>
      <c r="AG77" s="26">
        <f t="shared" si="177"/>
        <v>0</v>
      </c>
      <c r="AH77" s="26">
        <f t="shared" si="177"/>
        <v>0</v>
      </c>
      <c r="AI77" s="26">
        <f t="shared" si="177"/>
        <v>0</v>
      </c>
      <c r="AJ77" s="26">
        <f t="shared" si="177"/>
        <v>0</v>
      </c>
      <c r="AK77" s="26">
        <f t="shared" si="177"/>
        <v>0</v>
      </c>
      <c r="AL77" s="26">
        <f t="shared" si="177"/>
        <v>0</v>
      </c>
      <c r="AM77" s="26">
        <f t="shared" si="177"/>
        <v>0</v>
      </c>
      <c r="AN77" s="26">
        <f t="shared" si="12"/>
        <v>998922</v>
      </c>
      <c r="AO77" s="26">
        <f>SUM(AO78:AO80)</f>
        <v>554595</v>
      </c>
      <c r="AP77" s="26">
        <f aca="true" t="shared" si="178" ref="AP77:AY77">SUM(AP78:AP80)</f>
        <v>554595</v>
      </c>
      <c r="AQ77" s="26">
        <f t="shared" si="178"/>
        <v>274534</v>
      </c>
      <c r="AR77" s="26">
        <f t="shared" si="178"/>
        <v>26200</v>
      </c>
      <c r="AS77" s="26">
        <f t="shared" si="178"/>
        <v>0</v>
      </c>
      <c r="AT77" s="26">
        <f t="shared" si="178"/>
        <v>0</v>
      </c>
      <c r="AU77" s="26">
        <f t="shared" si="178"/>
        <v>0</v>
      </c>
      <c r="AV77" s="26">
        <f t="shared" si="178"/>
        <v>0</v>
      </c>
      <c r="AW77" s="26">
        <f t="shared" si="178"/>
        <v>0</v>
      </c>
      <c r="AX77" s="26">
        <f t="shared" si="178"/>
        <v>0</v>
      </c>
      <c r="AY77" s="26">
        <f t="shared" si="178"/>
        <v>0</v>
      </c>
      <c r="AZ77" s="26">
        <f t="shared" si="5"/>
        <v>554595</v>
      </c>
      <c r="BA77" s="26">
        <f>SUM(BA78:BA80)</f>
        <v>1553517</v>
      </c>
      <c r="BB77" s="26">
        <f aca="true" t="shared" si="179" ref="BB77:BK77">SUM(BB78:BB80)</f>
        <v>1553517</v>
      </c>
      <c r="BC77" s="26">
        <f>SUM(BC78:BC80)</f>
        <v>859420</v>
      </c>
      <c r="BD77" s="26">
        <f t="shared" si="179"/>
        <v>142062</v>
      </c>
      <c r="BE77" s="26">
        <f t="shared" si="179"/>
        <v>0</v>
      </c>
      <c r="BF77" s="26">
        <f t="shared" si="179"/>
        <v>0</v>
      </c>
      <c r="BG77" s="26">
        <f t="shared" si="179"/>
        <v>0</v>
      </c>
      <c r="BH77" s="26">
        <f t="shared" si="179"/>
        <v>0</v>
      </c>
      <c r="BI77" s="26">
        <f t="shared" si="179"/>
        <v>0</v>
      </c>
      <c r="BJ77" s="26">
        <f t="shared" si="179"/>
        <v>0</v>
      </c>
      <c r="BK77" s="26">
        <f t="shared" si="179"/>
        <v>0</v>
      </c>
      <c r="BL77" s="26">
        <f t="shared" si="14"/>
        <v>1553517</v>
      </c>
      <c r="BM77" s="26">
        <f>SUM(BM78:BM80)</f>
        <v>0</v>
      </c>
      <c r="BN77" s="26">
        <f aca="true" t="shared" si="180" ref="BN77:BW77">SUM(BN78:BN80)</f>
        <v>0</v>
      </c>
      <c r="BO77" s="26">
        <f t="shared" si="180"/>
        <v>0</v>
      </c>
      <c r="BP77" s="26">
        <f t="shared" si="180"/>
        <v>0</v>
      </c>
      <c r="BQ77" s="26">
        <f t="shared" si="180"/>
        <v>0</v>
      </c>
      <c r="BR77" s="26">
        <f t="shared" si="180"/>
        <v>0</v>
      </c>
      <c r="BS77" s="26">
        <f t="shared" si="180"/>
        <v>0</v>
      </c>
      <c r="BT77" s="26">
        <f t="shared" si="180"/>
        <v>0</v>
      </c>
      <c r="BU77" s="26">
        <f t="shared" si="180"/>
        <v>0</v>
      </c>
      <c r="BV77" s="26">
        <f t="shared" si="180"/>
        <v>0</v>
      </c>
      <c r="BW77" s="26">
        <f t="shared" si="180"/>
        <v>0</v>
      </c>
      <c r="BX77" s="26">
        <f t="shared" si="91"/>
        <v>0</v>
      </c>
      <c r="BY77" s="26">
        <f>SUM(BY78:BY80)</f>
        <v>1553517</v>
      </c>
      <c r="BZ77" s="26">
        <f>SUM(BZ78:BZ80)</f>
        <v>1553517</v>
      </c>
      <c r="CA77" s="26">
        <f>SUM(CA78:CA80)</f>
        <v>702468</v>
      </c>
      <c r="CB77" s="26">
        <f aca="true" t="shared" si="181" ref="CB77:CI77">SUM(CB78:CB80)</f>
        <v>142062</v>
      </c>
      <c r="CC77" s="26">
        <f t="shared" si="181"/>
        <v>0</v>
      </c>
      <c r="CD77" s="26">
        <f t="shared" si="181"/>
        <v>0</v>
      </c>
      <c r="CE77" s="26">
        <f t="shared" si="181"/>
        <v>0</v>
      </c>
      <c r="CF77" s="26">
        <f t="shared" si="181"/>
        <v>0</v>
      </c>
      <c r="CG77" s="26">
        <f t="shared" si="181"/>
        <v>0</v>
      </c>
      <c r="CH77" s="26">
        <f t="shared" si="181"/>
        <v>0</v>
      </c>
      <c r="CI77" s="26">
        <f t="shared" si="181"/>
        <v>0</v>
      </c>
      <c r="CJ77" s="26">
        <f t="shared" si="16"/>
        <v>1553517</v>
      </c>
      <c r="CK77" s="26">
        <f>SUM(CK78:CK80)</f>
        <v>0</v>
      </c>
      <c r="CL77" s="26">
        <f aca="true" t="shared" si="182" ref="CL77:CU77">SUM(CL78:CL80)</f>
        <v>0</v>
      </c>
      <c r="CM77" s="26">
        <f t="shared" si="182"/>
        <v>0</v>
      </c>
      <c r="CN77" s="26">
        <f t="shared" si="182"/>
        <v>0</v>
      </c>
      <c r="CO77" s="26">
        <f t="shared" si="182"/>
        <v>0</v>
      </c>
      <c r="CP77" s="26">
        <f t="shared" si="182"/>
        <v>0</v>
      </c>
      <c r="CQ77" s="26">
        <f t="shared" si="182"/>
        <v>0</v>
      </c>
      <c r="CR77" s="26">
        <f t="shared" si="182"/>
        <v>0</v>
      </c>
      <c r="CS77" s="26">
        <f t="shared" si="182"/>
        <v>0</v>
      </c>
      <c r="CT77" s="26">
        <f t="shared" si="182"/>
        <v>0</v>
      </c>
      <c r="CU77" s="26">
        <f t="shared" si="182"/>
        <v>0</v>
      </c>
      <c r="CV77" s="26">
        <f t="shared" si="146"/>
        <v>0</v>
      </c>
      <c r="CW77" s="26">
        <f>SUM(CW78:CW80)</f>
        <v>1553517</v>
      </c>
      <c r="CX77" s="26">
        <f>SUM(CX78:CX80)</f>
        <v>1553517</v>
      </c>
      <c r="CY77" s="26">
        <f>SUM(CY78:CY80)</f>
        <v>859420</v>
      </c>
      <c r="CZ77" s="26">
        <f aca="true" t="shared" si="183" ref="CZ77:DG77">SUM(CZ78:CZ80)</f>
        <v>142062</v>
      </c>
      <c r="DA77" s="26">
        <f t="shared" si="183"/>
        <v>0</v>
      </c>
      <c r="DB77" s="26">
        <f t="shared" si="183"/>
        <v>0</v>
      </c>
      <c r="DC77" s="26">
        <f t="shared" si="183"/>
        <v>0</v>
      </c>
      <c r="DD77" s="26">
        <f t="shared" si="183"/>
        <v>0</v>
      </c>
      <c r="DE77" s="26">
        <f t="shared" si="183"/>
        <v>0</v>
      </c>
      <c r="DF77" s="26">
        <f t="shared" si="183"/>
        <v>0</v>
      </c>
      <c r="DG77" s="26">
        <f t="shared" si="183"/>
        <v>0</v>
      </c>
      <c r="DH77" s="26">
        <f t="shared" si="18"/>
        <v>1553517</v>
      </c>
    </row>
    <row r="78" spans="1:112" ht="24">
      <c r="A78" s="8"/>
      <c r="B78" s="20" t="s">
        <v>180</v>
      </c>
      <c r="C78" s="21" t="s">
        <v>181</v>
      </c>
      <c r="D78" s="22" t="s">
        <v>182</v>
      </c>
      <c r="E78" s="72">
        <v>727857</v>
      </c>
      <c r="F78" s="45">
        <v>727857</v>
      </c>
      <c r="G78" s="45">
        <v>584886</v>
      </c>
      <c r="H78" s="45">
        <v>115862</v>
      </c>
      <c r="I78" s="45">
        <v>0</v>
      </c>
      <c r="J78" s="72">
        <v>0</v>
      </c>
      <c r="K78" s="45">
        <v>0</v>
      </c>
      <c r="L78" s="45">
        <v>0</v>
      </c>
      <c r="M78" s="45">
        <v>0</v>
      </c>
      <c r="N78" s="45">
        <v>0</v>
      </c>
      <c r="O78" s="45">
        <v>0</v>
      </c>
      <c r="P78" s="71">
        <f t="shared" si="1"/>
        <v>727857</v>
      </c>
      <c r="Q78" s="33"/>
      <c r="R78" s="33"/>
      <c r="S78" s="33"/>
      <c r="T78" s="33"/>
      <c r="U78" s="33"/>
      <c r="V78" s="33"/>
      <c r="W78" s="33"/>
      <c r="X78" s="33"/>
      <c r="Y78" s="33"/>
      <c r="Z78" s="33"/>
      <c r="AA78" s="33"/>
      <c r="AB78" s="32">
        <f t="shared" si="11"/>
        <v>0</v>
      </c>
      <c r="AC78" s="29">
        <f aca="true" t="shared" si="184" ref="AC78:AE79">E78+Q78</f>
        <v>727857</v>
      </c>
      <c r="AD78" s="28">
        <f t="shared" si="184"/>
        <v>727857</v>
      </c>
      <c r="AE78" s="28">
        <f t="shared" si="184"/>
        <v>584886</v>
      </c>
      <c r="AF78" s="28">
        <f>T78+H78</f>
        <v>115862</v>
      </c>
      <c r="AG78" s="28">
        <f>U78+I78</f>
        <v>0</v>
      </c>
      <c r="AH78" s="29">
        <f>J78+V78</f>
        <v>0</v>
      </c>
      <c r="AI78" s="28">
        <f aca="true" t="shared" si="185" ref="AI78:AM79">W78+K78</f>
        <v>0</v>
      </c>
      <c r="AJ78" s="28">
        <f t="shared" si="185"/>
        <v>0</v>
      </c>
      <c r="AK78" s="28">
        <f t="shared" si="185"/>
        <v>0</v>
      </c>
      <c r="AL78" s="28">
        <f t="shared" si="185"/>
        <v>0</v>
      </c>
      <c r="AM78" s="28">
        <f t="shared" si="185"/>
        <v>0</v>
      </c>
      <c r="AN78" s="27">
        <f t="shared" si="12"/>
        <v>727857</v>
      </c>
      <c r="AO78" s="58">
        <v>270817</v>
      </c>
      <c r="AP78" s="58">
        <v>270817</v>
      </c>
      <c r="AQ78" s="58">
        <v>64017</v>
      </c>
      <c r="AR78" s="58"/>
      <c r="AS78" s="58"/>
      <c r="AT78" s="57"/>
      <c r="AU78" s="58"/>
      <c r="AV78" s="58"/>
      <c r="AW78" s="58"/>
      <c r="AX78" s="58"/>
      <c r="AY78" s="58"/>
      <c r="AZ78" s="32">
        <f t="shared" si="5"/>
        <v>270817</v>
      </c>
      <c r="BA78" s="29">
        <f aca="true" t="shared" si="186" ref="BA78:BG79">AO78+AC78</f>
        <v>998674</v>
      </c>
      <c r="BB78" s="28">
        <f t="shared" si="186"/>
        <v>998674</v>
      </c>
      <c r="BC78" s="28">
        <f t="shared" si="186"/>
        <v>648903</v>
      </c>
      <c r="BD78" s="28">
        <f t="shared" si="186"/>
        <v>115862</v>
      </c>
      <c r="BE78" s="28">
        <f t="shared" si="186"/>
        <v>0</v>
      </c>
      <c r="BF78" s="29">
        <f t="shared" si="186"/>
        <v>0</v>
      </c>
      <c r="BG78" s="28">
        <f t="shared" si="186"/>
        <v>0</v>
      </c>
      <c r="BH78" s="28">
        <f>AV78+AJ78</f>
        <v>0</v>
      </c>
      <c r="BI78" s="28">
        <f aca="true" t="shared" si="187" ref="BI78:BK79">AW78+AK78</f>
        <v>0</v>
      </c>
      <c r="BJ78" s="28">
        <f t="shared" si="187"/>
        <v>0</v>
      </c>
      <c r="BK78" s="28">
        <f t="shared" si="187"/>
        <v>0</v>
      </c>
      <c r="BL78" s="27">
        <f t="shared" si="14"/>
        <v>998674</v>
      </c>
      <c r="BM78" s="33"/>
      <c r="BN78" s="33"/>
      <c r="BO78" s="33"/>
      <c r="BP78" s="33"/>
      <c r="BQ78" s="33"/>
      <c r="BR78" s="33"/>
      <c r="BS78" s="33"/>
      <c r="BT78" s="33"/>
      <c r="BU78" s="33"/>
      <c r="BV78" s="33"/>
      <c r="BW78" s="33"/>
      <c r="BX78" s="32">
        <f t="shared" si="91"/>
        <v>0</v>
      </c>
      <c r="BY78" s="29">
        <f aca="true" t="shared" si="188" ref="BY78:BZ80">BM78+BA78</f>
        <v>998674</v>
      </c>
      <c r="BZ78" s="28">
        <f t="shared" si="188"/>
        <v>998674</v>
      </c>
      <c r="CA78" s="168">
        <v>529914</v>
      </c>
      <c r="CB78" s="28">
        <f aca="true" t="shared" si="189" ref="CB78:CI79">BP78+BD78</f>
        <v>115862</v>
      </c>
      <c r="CC78" s="28">
        <f t="shared" si="189"/>
        <v>0</v>
      </c>
      <c r="CD78" s="29">
        <f t="shared" si="189"/>
        <v>0</v>
      </c>
      <c r="CE78" s="28">
        <f t="shared" si="189"/>
        <v>0</v>
      </c>
      <c r="CF78" s="28">
        <f t="shared" si="189"/>
        <v>0</v>
      </c>
      <c r="CG78" s="28">
        <f t="shared" si="189"/>
        <v>0</v>
      </c>
      <c r="CH78" s="28">
        <f t="shared" si="189"/>
        <v>0</v>
      </c>
      <c r="CI78" s="28">
        <f t="shared" si="189"/>
        <v>0</v>
      </c>
      <c r="CJ78" s="27">
        <f t="shared" si="16"/>
        <v>998674</v>
      </c>
      <c r="CK78" s="33"/>
      <c r="CL78" s="33"/>
      <c r="CM78" s="33"/>
      <c r="CN78" s="33"/>
      <c r="CO78" s="33"/>
      <c r="CP78" s="33"/>
      <c r="CQ78" s="33"/>
      <c r="CR78" s="33"/>
      <c r="CS78" s="33"/>
      <c r="CT78" s="33"/>
      <c r="CU78" s="33"/>
      <c r="CV78" s="32">
        <f t="shared" si="146"/>
        <v>0</v>
      </c>
      <c r="CW78" s="28">
        <f aca="true" t="shared" si="190" ref="CW78:CX80">CK78+BY78</f>
        <v>998674</v>
      </c>
      <c r="CX78" s="28">
        <f t="shared" si="190"/>
        <v>998674</v>
      </c>
      <c r="CY78" s="28">
        <v>648903</v>
      </c>
      <c r="CZ78" s="28">
        <f aca="true" t="shared" si="191" ref="CZ78:DG79">CN78+CB78</f>
        <v>115862</v>
      </c>
      <c r="DA78" s="28">
        <f t="shared" si="191"/>
        <v>0</v>
      </c>
      <c r="DB78" s="28">
        <f t="shared" si="191"/>
        <v>0</v>
      </c>
      <c r="DC78" s="28">
        <f t="shared" si="191"/>
        <v>0</v>
      </c>
      <c r="DD78" s="28">
        <f t="shared" si="191"/>
        <v>0</v>
      </c>
      <c r="DE78" s="28">
        <f t="shared" si="191"/>
        <v>0</v>
      </c>
      <c r="DF78" s="28">
        <f t="shared" si="191"/>
        <v>0</v>
      </c>
      <c r="DG78" s="28">
        <f t="shared" si="191"/>
        <v>0</v>
      </c>
      <c r="DH78" s="26">
        <f t="shared" si="18"/>
        <v>998674</v>
      </c>
    </row>
    <row r="79" spans="1:112" ht="36">
      <c r="A79" s="8"/>
      <c r="B79" s="20" t="s">
        <v>183</v>
      </c>
      <c r="C79" s="21" t="s">
        <v>181</v>
      </c>
      <c r="D79" s="22" t="s">
        <v>184</v>
      </c>
      <c r="E79" s="72">
        <v>271065</v>
      </c>
      <c r="F79" s="45">
        <v>271065</v>
      </c>
      <c r="G79" s="45">
        <v>0</v>
      </c>
      <c r="H79" s="45">
        <v>0</v>
      </c>
      <c r="I79" s="45">
        <v>0</v>
      </c>
      <c r="J79" s="72">
        <v>0</v>
      </c>
      <c r="K79" s="45">
        <v>0</v>
      </c>
      <c r="L79" s="45">
        <v>0</v>
      </c>
      <c r="M79" s="45">
        <v>0</v>
      </c>
      <c r="N79" s="45">
        <v>0</v>
      </c>
      <c r="O79" s="45">
        <v>0</v>
      </c>
      <c r="P79" s="71">
        <f t="shared" si="1"/>
        <v>271065</v>
      </c>
      <c r="Q79" s="33"/>
      <c r="R79" s="33"/>
      <c r="S79" s="33"/>
      <c r="T79" s="33"/>
      <c r="U79" s="33"/>
      <c r="V79" s="33"/>
      <c r="W79" s="33"/>
      <c r="X79" s="33"/>
      <c r="Y79" s="33"/>
      <c r="Z79" s="33"/>
      <c r="AA79" s="33"/>
      <c r="AB79" s="32">
        <f t="shared" si="11"/>
        <v>0</v>
      </c>
      <c r="AC79" s="29">
        <f t="shared" si="184"/>
        <v>271065</v>
      </c>
      <c r="AD79" s="28">
        <f t="shared" si="184"/>
        <v>271065</v>
      </c>
      <c r="AE79" s="28">
        <f t="shared" si="184"/>
        <v>0</v>
      </c>
      <c r="AF79" s="28">
        <f>T79+H79</f>
        <v>0</v>
      </c>
      <c r="AG79" s="28">
        <f>U79+I79</f>
        <v>0</v>
      </c>
      <c r="AH79" s="29">
        <f>J79+V79</f>
        <v>0</v>
      </c>
      <c r="AI79" s="28">
        <f t="shared" si="185"/>
        <v>0</v>
      </c>
      <c r="AJ79" s="28">
        <f t="shared" si="185"/>
        <v>0</v>
      </c>
      <c r="AK79" s="28">
        <f t="shared" si="185"/>
        <v>0</v>
      </c>
      <c r="AL79" s="28">
        <f t="shared" si="185"/>
        <v>0</v>
      </c>
      <c r="AM79" s="28">
        <f t="shared" si="185"/>
        <v>0</v>
      </c>
      <c r="AN79" s="27">
        <f t="shared" si="12"/>
        <v>271065</v>
      </c>
      <c r="AO79" s="58"/>
      <c r="AP79" s="58"/>
      <c r="AQ79" s="58"/>
      <c r="AR79" s="58"/>
      <c r="AS79" s="58"/>
      <c r="AT79" s="57"/>
      <c r="AU79" s="58"/>
      <c r="AV79" s="58"/>
      <c r="AW79" s="58"/>
      <c r="AX79" s="58"/>
      <c r="AY79" s="58"/>
      <c r="AZ79" s="32">
        <f t="shared" si="5"/>
        <v>0</v>
      </c>
      <c r="BA79" s="29">
        <f t="shared" si="186"/>
        <v>271065</v>
      </c>
      <c r="BB79" s="28">
        <f t="shared" si="186"/>
        <v>271065</v>
      </c>
      <c r="BC79" s="28">
        <f t="shared" si="186"/>
        <v>0</v>
      </c>
      <c r="BD79" s="28">
        <f t="shared" si="186"/>
        <v>0</v>
      </c>
      <c r="BE79" s="28">
        <f t="shared" si="186"/>
        <v>0</v>
      </c>
      <c r="BF79" s="29">
        <f t="shared" si="186"/>
        <v>0</v>
      </c>
      <c r="BG79" s="28">
        <f t="shared" si="186"/>
        <v>0</v>
      </c>
      <c r="BH79" s="28">
        <f>AV79+AJ79</f>
        <v>0</v>
      </c>
      <c r="BI79" s="28">
        <f t="shared" si="187"/>
        <v>0</v>
      </c>
      <c r="BJ79" s="28">
        <f t="shared" si="187"/>
        <v>0</v>
      </c>
      <c r="BK79" s="28">
        <f t="shared" si="187"/>
        <v>0</v>
      </c>
      <c r="BL79" s="27">
        <f t="shared" si="14"/>
        <v>271065</v>
      </c>
      <c r="BM79" s="33"/>
      <c r="BN79" s="33"/>
      <c r="BO79" s="33"/>
      <c r="BP79" s="33"/>
      <c r="BQ79" s="33"/>
      <c r="BR79" s="33"/>
      <c r="BS79" s="33"/>
      <c r="BT79" s="33"/>
      <c r="BU79" s="33"/>
      <c r="BV79" s="33"/>
      <c r="BW79" s="33"/>
      <c r="BX79" s="32">
        <f t="shared" si="91"/>
        <v>0</v>
      </c>
      <c r="BY79" s="29">
        <f t="shared" si="188"/>
        <v>271065</v>
      </c>
      <c r="BZ79" s="28">
        <f t="shared" si="188"/>
        <v>271065</v>
      </c>
      <c r="CA79" s="28">
        <f>BO79+BC79</f>
        <v>0</v>
      </c>
      <c r="CB79" s="28">
        <f t="shared" si="189"/>
        <v>0</v>
      </c>
      <c r="CC79" s="28">
        <f t="shared" si="189"/>
        <v>0</v>
      </c>
      <c r="CD79" s="29">
        <f t="shared" si="189"/>
        <v>0</v>
      </c>
      <c r="CE79" s="28">
        <f t="shared" si="189"/>
        <v>0</v>
      </c>
      <c r="CF79" s="28">
        <f t="shared" si="189"/>
        <v>0</v>
      </c>
      <c r="CG79" s="28">
        <f t="shared" si="189"/>
        <v>0</v>
      </c>
      <c r="CH79" s="28">
        <f t="shared" si="189"/>
        <v>0</v>
      </c>
      <c r="CI79" s="28">
        <f t="shared" si="189"/>
        <v>0</v>
      </c>
      <c r="CJ79" s="27">
        <f t="shared" si="16"/>
        <v>271065</v>
      </c>
      <c r="CK79" s="33"/>
      <c r="CL79" s="33"/>
      <c r="CM79" s="33"/>
      <c r="CN79" s="33"/>
      <c r="CO79" s="33"/>
      <c r="CP79" s="33"/>
      <c r="CQ79" s="33"/>
      <c r="CR79" s="33"/>
      <c r="CS79" s="33"/>
      <c r="CT79" s="33"/>
      <c r="CU79" s="33"/>
      <c r="CV79" s="32">
        <f t="shared" si="146"/>
        <v>0</v>
      </c>
      <c r="CW79" s="28">
        <f t="shared" si="190"/>
        <v>271065</v>
      </c>
      <c r="CX79" s="28">
        <f t="shared" si="190"/>
        <v>271065</v>
      </c>
      <c r="CY79" s="28">
        <f>CM79+CA79</f>
        <v>0</v>
      </c>
      <c r="CZ79" s="28">
        <f t="shared" si="191"/>
        <v>0</v>
      </c>
      <c r="DA79" s="28">
        <f t="shared" si="191"/>
        <v>0</v>
      </c>
      <c r="DB79" s="28">
        <f t="shared" si="191"/>
        <v>0</v>
      </c>
      <c r="DC79" s="28">
        <f t="shared" si="191"/>
        <v>0</v>
      </c>
      <c r="DD79" s="28">
        <f t="shared" si="191"/>
        <v>0</v>
      </c>
      <c r="DE79" s="28">
        <f t="shared" si="191"/>
        <v>0</v>
      </c>
      <c r="DF79" s="28">
        <f t="shared" si="191"/>
        <v>0</v>
      </c>
      <c r="DG79" s="28">
        <f t="shared" si="191"/>
        <v>0</v>
      </c>
      <c r="DH79" s="26">
        <f t="shared" si="18"/>
        <v>271065</v>
      </c>
    </row>
    <row r="80" spans="1:112" ht="25.5">
      <c r="A80" s="8"/>
      <c r="B80" s="41">
        <v>5061</v>
      </c>
      <c r="C80" s="42" t="s">
        <v>181</v>
      </c>
      <c r="D80" s="47" t="s">
        <v>217</v>
      </c>
      <c r="E80" s="72"/>
      <c r="F80" s="45"/>
      <c r="G80" s="45"/>
      <c r="H80" s="45"/>
      <c r="I80" s="45"/>
      <c r="J80" s="72"/>
      <c r="K80" s="45"/>
      <c r="L80" s="45"/>
      <c r="M80" s="45"/>
      <c r="N80" s="45"/>
      <c r="O80" s="45"/>
      <c r="P80" s="71"/>
      <c r="Q80" s="33"/>
      <c r="R80" s="33"/>
      <c r="S80" s="33"/>
      <c r="T80" s="33"/>
      <c r="U80" s="33"/>
      <c r="V80" s="33"/>
      <c r="W80" s="33"/>
      <c r="X80" s="33"/>
      <c r="Y80" s="33"/>
      <c r="Z80" s="33"/>
      <c r="AA80" s="33"/>
      <c r="AB80" s="32"/>
      <c r="AC80" s="29"/>
      <c r="AD80" s="28"/>
      <c r="AE80" s="28"/>
      <c r="AF80" s="28"/>
      <c r="AG80" s="28"/>
      <c r="AH80" s="29"/>
      <c r="AI80" s="28"/>
      <c r="AJ80" s="28"/>
      <c r="AK80" s="28"/>
      <c r="AL80" s="28"/>
      <c r="AM80" s="28"/>
      <c r="AN80" s="27"/>
      <c r="AO80" s="58">
        <v>283778</v>
      </c>
      <c r="AP80" s="58">
        <v>283778</v>
      </c>
      <c r="AQ80" s="58">
        <v>210517</v>
      </c>
      <c r="AR80" s="58">
        <v>26200</v>
      </c>
      <c r="AS80" s="58"/>
      <c r="AT80" s="57"/>
      <c r="AU80" s="58"/>
      <c r="AV80" s="58"/>
      <c r="AW80" s="58"/>
      <c r="AX80" s="58"/>
      <c r="AY80" s="58"/>
      <c r="AZ80" s="32">
        <f t="shared" si="5"/>
        <v>283778</v>
      </c>
      <c r="BA80" s="29">
        <f>AO80</f>
        <v>283778</v>
      </c>
      <c r="BB80" s="28">
        <f>AP80</f>
        <v>283778</v>
      </c>
      <c r="BC80" s="28">
        <f>AQ80</f>
        <v>210517</v>
      </c>
      <c r="BD80" s="28">
        <f>AR80</f>
        <v>26200</v>
      </c>
      <c r="BE80" s="28">
        <f>AS80</f>
        <v>0</v>
      </c>
      <c r="BF80" s="29"/>
      <c r="BG80" s="28"/>
      <c r="BH80" s="28">
        <f>AV80+AJ80</f>
        <v>0</v>
      </c>
      <c r="BI80" s="28"/>
      <c r="BJ80" s="28"/>
      <c r="BK80" s="28"/>
      <c r="BL80" s="27">
        <f t="shared" si="14"/>
        <v>283778</v>
      </c>
      <c r="BM80" s="33"/>
      <c r="BN80" s="33"/>
      <c r="BO80" s="33"/>
      <c r="BP80" s="33"/>
      <c r="BQ80" s="33"/>
      <c r="BR80" s="33"/>
      <c r="BS80" s="33"/>
      <c r="BT80" s="33"/>
      <c r="BU80" s="33"/>
      <c r="BV80" s="33"/>
      <c r="BW80" s="33"/>
      <c r="BX80" s="32">
        <f t="shared" si="91"/>
        <v>0</v>
      </c>
      <c r="BY80" s="29">
        <f t="shared" si="188"/>
        <v>283778</v>
      </c>
      <c r="BZ80" s="28">
        <f t="shared" si="188"/>
        <v>283778</v>
      </c>
      <c r="CA80" s="168">
        <v>172554</v>
      </c>
      <c r="CB80" s="28">
        <f>BP80+BD80</f>
        <v>26200</v>
      </c>
      <c r="CC80" s="28">
        <f>BQ80+BE80</f>
        <v>0</v>
      </c>
      <c r="CD80" s="29"/>
      <c r="CE80" s="28"/>
      <c r="CF80" s="28">
        <f>BT80+BH80</f>
        <v>0</v>
      </c>
      <c r="CG80" s="28"/>
      <c r="CH80" s="28"/>
      <c r="CI80" s="28"/>
      <c r="CJ80" s="27">
        <f t="shared" si="16"/>
        <v>283778</v>
      </c>
      <c r="CK80" s="33"/>
      <c r="CL80" s="33"/>
      <c r="CM80" s="33"/>
      <c r="CN80" s="33"/>
      <c r="CO80" s="33"/>
      <c r="CP80" s="33"/>
      <c r="CQ80" s="33"/>
      <c r="CR80" s="33"/>
      <c r="CS80" s="33"/>
      <c r="CT80" s="33"/>
      <c r="CU80" s="33"/>
      <c r="CV80" s="32">
        <f t="shared" si="146"/>
        <v>0</v>
      </c>
      <c r="CW80" s="28">
        <f t="shared" si="190"/>
        <v>283778</v>
      </c>
      <c r="CX80" s="28">
        <f t="shared" si="190"/>
        <v>283778</v>
      </c>
      <c r="CY80" s="28">
        <v>210517</v>
      </c>
      <c r="CZ80" s="28">
        <f>CN80+CB80</f>
        <v>26200</v>
      </c>
      <c r="DA80" s="28">
        <f>CO80+CC80</f>
        <v>0</v>
      </c>
      <c r="DB80" s="28"/>
      <c r="DC80" s="28"/>
      <c r="DD80" s="28">
        <f>CR80+CF80</f>
        <v>0</v>
      </c>
      <c r="DE80" s="28"/>
      <c r="DF80" s="28"/>
      <c r="DG80" s="28"/>
      <c r="DH80" s="26">
        <f t="shared" si="18"/>
        <v>283778</v>
      </c>
    </row>
    <row r="81" spans="1:112" s="12" customFormat="1" ht="12.75">
      <c r="A81" s="17"/>
      <c r="B81" s="48">
        <v>6300</v>
      </c>
      <c r="C81" s="49"/>
      <c r="D81" s="50" t="s">
        <v>218</v>
      </c>
      <c r="E81" s="44"/>
      <c r="F81" s="44"/>
      <c r="G81" s="44"/>
      <c r="H81" s="44"/>
      <c r="I81" s="44"/>
      <c r="J81" s="44"/>
      <c r="K81" s="44"/>
      <c r="L81" s="44"/>
      <c r="M81" s="44"/>
      <c r="N81" s="44"/>
      <c r="O81" s="44"/>
      <c r="P81" s="40"/>
      <c r="Q81" s="28"/>
      <c r="R81" s="28"/>
      <c r="S81" s="28"/>
      <c r="T81" s="28"/>
      <c r="U81" s="28"/>
      <c r="V81" s="28"/>
      <c r="W81" s="28"/>
      <c r="X81" s="28"/>
      <c r="Y81" s="28"/>
      <c r="Z81" s="28"/>
      <c r="AA81" s="28"/>
      <c r="AB81" s="26"/>
      <c r="AC81" s="28"/>
      <c r="AD81" s="28"/>
      <c r="AE81" s="28"/>
      <c r="AF81" s="28"/>
      <c r="AG81" s="28"/>
      <c r="AH81" s="28"/>
      <c r="AI81" s="28"/>
      <c r="AJ81" s="28"/>
      <c r="AK81" s="28"/>
      <c r="AL81" s="28"/>
      <c r="AM81" s="28"/>
      <c r="AN81" s="26"/>
      <c r="AO81" s="35"/>
      <c r="AP81" s="35"/>
      <c r="AQ81" s="35"/>
      <c r="AR81" s="35"/>
      <c r="AS81" s="35"/>
      <c r="AT81" s="15">
        <f aca="true" t="shared" si="192" ref="AT81:AY81">AT82</f>
        <v>2386525.68</v>
      </c>
      <c r="AU81" s="15">
        <f t="shared" si="192"/>
        <v>0</v>
      </c>
      <c r="AV81" s="15">
        <f t="shared" si="192"/>
        <v>0</v>
      </c>
      <c r="AW81" s="15">
        <f t="shared" si="192"/>
        <v>0</v>
      </c>
      <c r="AX81" s="15">
        <f t="shared" si="192"/>
        <v>2386525.68</v>
      </c>
      <c r="AY81" s="15">
        <f t="shared" si="192"/>
        <v>2386525.68</v>
      </c>
      <c r="AZ81" s="26">
        <f t="shared" si="5"/>
        <v>2386525.68</v>
      </c>
      <c r="BA81" s="26">
        <f>BA82</f>
        <v>0</v>
      </c>
      <c r="BB81" s="26">
        <f aca="true" t="shared" si="193" ref="BB81:BK81">BB82</f>
        <v>0</v>
      </c>
      <c r="BC81" s="26">
        <f t="shared" si="193"/>
        <v>0</v>
      </c>
      <c r="BD81" s="26">
        <f t="shared" si="193"/>
        <v>0</v>
      </c>
      <c r="BE81" s="26">
        <f t="shared" si="193"/>
        <v>0</v>
      </c>
      <c r="BF81" s="26">
        <f t="shared" si="193"/>
        <v>2386525.68</v>
      </c>
      <c r="BG81" s="26">
        <f t="shared" si="193"/>
        <v>0</v>
      </c>
      <c r="BH81" s="26">
        <f t="shared" si="193"/>
        <v>0</v>
      </c>
      <c r="BI81" s="26">
        <f t="shared" si="193"/>
        <v>0</v>
      </c>
      <c r="BJ81" s="26">
        <f t="shared" si="193"/>
        <v>2386525.68</v>
      </c>
      <c r="BK81" s="26">
        <f t="shared" si="193"/>
        <v>2386525.68</v>
      </c>
      <c r="BL81" s="26">
        <f t="shared" si="14"/>
        <v>2386525.68</v>
      </c>
      <c r="BM81" s="28"/>
      <c r="BN81" s="28"/>
      <c r="BO81" s="28"/>
      <c r="BP81" s="28"/>
      <c r="BQ81" s="28"/>
      <c r="BR81" s="28">
        <f aca="true" t="shared" si="194" ref="BR81:BW81">BR82</f>
        <v>-20500</v>
      </c>
      <c r="BS81" s="28">
        <f t="shared" si="194"/>
        <v>0</v>
      </c>
      <c r="BT81" s="28">
        <f t="shared" si="194"/>
        <v>0</v>
      </c>
      <c r="BU81" s="28">
        <f t="shared" si="194"/>
        <v>0</v>
      </c>
      <c r="BV81" s="28">
        <f t="shared" si="194"/>
        <v>-20500</v>
      </c>
      <c r="BW81" s="28">
        <f t="shared" si="194"/>
        <v>-20500</v>
      </c>
      <c r="BX81" s="26">
        <f t="shared" si="91"/>
        <v>-20500</v>
      </c>
      <c r="BY81" s="26">
        <f>BY82</f>
        <v>0</v>
      </c>
      <c r="BZ81" s="26">
        <f aca="true" t="shared" si="195" ref="BZ81:CI81">BZ82</f>
        <v>0</v>
      </c>
      <c r="CA81" s="26">
        <f t="shared" si="195"/>
        <v>0</v>
      </c>
      <c r="CB81" s="26">
        <f t="shared" si="195"/>
        <v>0</v>
      </c>
      <c r="CC81" s="26">
        <f t="shared" si="195"/>
        <v>0</v>
      </c>
      <c r="CD81" s="26">
        <f t="shared" si="195"/>
        <v>2366025.68</v>
      </c>
      <c r="CE81" s="26">
        <f t="shared" si="195"/>
        <v>0</v>
      </c>
      <c r="CF81" s="26">
        <f t="shared" si="195"/>
        <v>0</v>
      </c>
      <c r="CG81" s="26">
        <f t="shared" si="195"/>
        <v>0</v>
      </c>
      <c r="CH81" s="26">
        <f t="shared" si="195"/>
        <v>2366025.68</v>
      </c>
      <c r="CI81" s="26">
        <f t="shared" si="195"/>
        <v>2366025.68</v>
      </c>
      <c r="CJ81" s="26">
        <f t="shared" si="16"/>
        <v>2366025.68</v>
      </c>
      <c r="CK81" s="28"/>
      <c r="CL81" s="28"/>
      <c r="CM81" s="28"/>
      <c r="CN81" s="28"/>
      <c r="CO81" s="28"/>
      <c r="CP81" s="28"/>
      <c r="CQ81" s="28">
        <f>CQ82</f>
        <v>0</v>
      </c>
      <c r="CR81" s="28">
        <f>CR82</f>
        <v>0</v>
      </c>
      <c r="CS81" s="28">
        <f>CS82</f>
        <v>0</v>
      </c>
      <c r="CT81" s="28">
        <f>CT82</f>
        <v>0</v>
      </c>
      <c r="CU81" s="28">
        <f>CU82</f>
        <v>0</v>
      </c>
      <c r="CV81" s="26">
        <f t="shared" si="146"/>
        <v>0</v>
      </c>
      <c r="CW81" s="26">
        <f>CW82</f>
        <v>0</v>
      </c>
      <c r="CX81" s="26">
        <f aca="true" t="shared" si="196" ref="CX81:DG81">CX82</f>
        <v>0</v>
      </c>
      <c r="CY81" s="26">
        <f t="shared" si="196"/>
        <v>0</v>
      </c>
      <c r="CZ81" s="26">
        <f t="shared" si="196"/>
        <v>0</v>
      </c>
      <c r="DA81" s="26">
        <f t="shared" si="196"/>
        <v>0</v>
      </c>
      <c r="DB81" s="26">
        <f t="shared" si="196"/>
        <v>2366025.68</v>
      </c>
      <c r="DC81" s="26">
        <f t="shared" si="196"/>
        <v>0</v>
      </c>
      <c r="DD81" s="26">
        <f t="shared" si="196"/>
        <v>0</v>
      </c>
      <c r="DE81" s="26">
        <f t="shared" si="196"/>
        <v>0</v>
      </c>
      <c r="DF81" s="26">
        <f t="shared" si="196"/>
        <v>2366025.68</v>
      </c>
      <c r="DG81" s="26">
        <f t="shared" si="196"/>
        <v>2366025.68</v>
      </c>
      <c r="DH81" s="26">
        <f t="shared" si="18"/>
        <v>2366025.68</v>
      </c>
    </row>
    <row r="82" spans="1:112" ht="25.5">
      <c r="A82" s="8"/>
      <c r="B82" s="41">
        <v>6310</v>
      </c>
      <c r="C82" s="46" t="s">
        <v>219</v>
      </c>
      <c r="D82" s="47" t="s">
        <v>220</v>
      </c>
      <c r="E82" s="72"/>
      <c r="F82" s="45"/>
      <c r="G82" s="45"/>
      <c r="H82" s="45"/>
      <c r="I82" s="45"/>
      <c r="J82" s="72"/>
      <c r="K82" s="45"/>
      <c r="L82" s="45"/>
      <c r="M82" s="45"/>
      <c r="N82" s="45"/>
      <c r="O82" s="45"/>
      <c r="P82" s="71"/>
      <c r="Q82" s="33"/>
      <c r="R82" s="33"/>
      <c r="S82" s="33"/>
      <c r="T82" s="33"/>
      <c r="U82" s="33"/>
      <c r="V82" s="33"/>
      <c r="W82" s="33"/>
      <c r="X82" s="33"/>
      <c r="Y82" s="33"/>
      <c r="Z82" s="33"/>
      <c r="AA82" s="33"/>
      <c r="AB82" s="32"/>
      <c r="AC82" s="29"/>
      <c r="AD82" s="28"/>
      <c r="AE82" s="28"/>
      <c r="AF82" s="28"/>
      <c r="AG82" s="28"/>
      <c r="AH82" s="29"/>
      <c r="AI82" s="28"/>
      <c r="AJ82" s="28"/>
      <c r="AK82" s="28"/>
      <c r="AL82" s="28"/>
      <c r="AM82" s="28"/>
      <c r="AN82" s="27"/>
      <c r="AO82" s="58"/>
      <c r="AP82" s="58"/>
      <c r="AQ82" s="58"/>
      <c r="AR82" s="58"/>
      <c r="AS82" s="58"/>
      <c r="AT82" s="58">
        <v>2386525.68</v>
      </c>
      <c r="AU82" s="58"/>
      <c r="AV82" s="58"/>
      <c r="AW82" s="58"/>
      <c r="AX82" s="58">
        <v>2386525.68</v>
      </c>
      <c r="AY82" s="58">
        <v>2386525.68</v>
      </c>
      <c r="AZ82" s="32">
        <f t="shared" si="5"/>
        <v>2386525.68</v>
      </c>
      <c r="BA82" s="29"/>
      <c r="BB82" s="28"/>
      <c r="BC82" s="28"/>
      <c r="BD82" s="28"/>
      <c r="BE82" s="28"/>
      <c r="BF82" s="29">
        <f aca="true" t="shared" si="197" ref="BF82:BK82">AT82</f>
        <v>2386525.68</v>
      </c>
      <c r="BG82" s="28">
        <f t="shared" si="197"/>
        <v>0</v>
      </c>
      <c r="BH82" s="28">
        <f t="shared" si="197"/>
        <v>0</v>
      </c>
      <c r="BI82" s="28">
        <f t="shared" si="197"/>
        <v>0</v>
      </c>
      <c r="BJ82" s="28">
        <f t="shared" si="197"/>
        <v>2386525.68</v>
      </c>
      <c r="BK82" s="28">
        <f t="shared" si="197"/>
        <v>2386525.68</v>
      </c>
      <c r="BL82" s="27">
        <f t="shared" si="14"/>
        <v>2386525.68</v>
      </c>
      <c r="BM82" s="33"/>
      <c r="BN82" s="33"/>
      <c r="BO82" s="33"/>
      <c r="BP82" s="33"/>
      <c r="BQ82" s="33"/>
      <c r="BR82" s="33">
        <v>-20500</v>
      </c>
      <c r="BS82" s="33"/>
      <c r="BT82" s="33"/>
      <c r="BU82" s="33"/>
      <c r="BV82" s="33">
        <v>-20500</v>
      </c>
      <c r="BW82" s="33">
        <v>-20500</v>
      </c>
      <c r="BX82" s="32">
        <f t="shared" si="91"/>
        <v>-20500</v>
      </c>
      <c r="BY82" s="29"/>
      <c r="BZ82" s="28"/>
      <c r="CA82" s="28"/>
      <c r="CB82" s="28"/>
      <c r="CC82" s="28"/>
      <c r="CD82" s="29">
        <f aca="true" t="shared" si="198" ref="CD82:CI82">BR82+BF82</f>
        <v>2366025.68</v>
      </c>
      <c r="CE82" s="28">
        <f t="shared" si="198"/>
        <v>0</v>
      </c>
      <c r="CF82" s="28">
        <f t="shared" si="198"/>
        <v>0</v>
      </c>
      <c r="CG82" s="28">
        <f t="shared" si="198"/>
        <v>0</v>
      </c>
      <c r="CH82" s="28">
        <f t="shared" si="198"/>
        <v>2366025.68</v>
      </c>
      <c r="CI82" s="28">
        <f t="shared" si="198"/>
        <v>2366025.68</v>
      </c>
      <c r="CJ82" s="27">
        <f t="shared" si="16"/>
        <v>2366025.68</v>
      </c>
      <c r="CK82" s="33"/>
      <c r="CL82" s="33"/>
      <c r="CM82" s="33"/>
      <c r="CN82" s="33"/>
      <c r="CO82" s="33"/>
      <c r="CP82" s="33"/>
      <c r="CQ82" s="33"/>
      <c r="CR82" s="33"/>
      <c r="CS82" s="33"/>
      <c r="CT82" s="33"/>
      <c r="CU82" s="33"/>
      <c r="CV82" s="32">
        <f t="shared" si="146"/>
        <v>0</v>
      </c>
      <c r="CW82" s="28"/>
      <c r="CX82" s="28"/>
      <c r="CY82" s="28"/>
      <c r="CZ82" s="28"/>
      <c r="DA82" s="28"/>
      <c r="DB82" s="28">
        <f aca="true" t="shared" si="199" ref="DB82:DG82">CP82+CD82</f>
        <v>2366025.68</v>
      </c>
      <c r="DC82" s="28">
        <f t="shared" si="199"/>
        <v>0</v>
      </c>
      <c r="DD82" s="28">
        <f t="shared" si="199"/>
        <v>0</v>
      </c>
      <c r="DE82" s="28">
        <f t="shared" si="199"/>
        <v>0</v>
      </c>
      <c r="DF82" s="28">
        <f t="shared" si="199"/>
        <v>2366025.68</v>
      </c>
      <c r="DG82" s="28">
        <f t="shared" si="199"/>
        <v>2366025.68</v>
      </c>
      <c r="DH82" s="26">
        <f t="shared" si="18"/>
        <v>2366025.68</v>
      </c>
    </row>
    <row r="83" spans="1:112" s="12" customFormat="1" ht="12.75">
      <c r="A83" s="23"/>
      <c r="B83" s="24" t="s">
        <v>185</v>
      </c>
      <c r="C83" s="25"/>
      <c r="D83" s="267" t="s">
        <v>186</v>
      </c>
      <c r="E83" s="40">
        <v>135000</v>
      </c>
      <c r="F83" s="40">
        <v>135000</v>
      </c>
      <c r="G83" s="40">
        <v>0</v>
      </c>
      <c r="H83" s="40">
        <v>0</v>
      </c>
      <c r="I83" s="40">
        <v>0</v>
      </c>
      <c r="J83" s="40">
        <v>0</v>
      </c>
      <c r="K83" s="40">
        <v>0</v>
      </c>
      <c r="L83" s="40">
        <v>0</v>
      </c>
      <c r="M83" s="40">
        <v>0</v>
      </c>
      <c r="N83" s="40">
        <v>0</v>
      </c>
      <c r="O83" s="40">
        <v>0</v>
      </c>
      <c r="P83" s="40">
        <f t="shared" si="1"/>
        <v>135000</v>
      </c>
      <c r="Q83" s="26">
        <f>SUM(Q84)</f>
        <v>0</v>
      </c>
      <c r="R83" s="26">
        <f aca="true" t="shared" si="200" ref="R83:AA83">SUM(R84)</f>
        <v>0</v>
      </c>
      <c r="S83" s="26">
        <f t="shared" si="200"/>
        <v>0</v>
      </c>
      <c r="T83" s="26">
        <f t="shared" si="200"/>
        <v>0</v>
      </c>
      <c r="U83" s="26">
        <f t="shared" si="200"/>
        <v>0</v>
      </c>
      <c r="V83" s="26">
        <f t="shared" si="200"/>
        <v>0</v>
      </c>
      <c r="W83" s="26">
        <f t="shared" si="200"/>
        <v>0</v>
      </c>
      <c r="X83" s="26">
        <f t="shared" si="200"/>
        <v>0</v>
      </c>
      <c r="Y83" s="26">
        <f t="shared" si="200"/>
        <v>0</v>
      </c>
      <c r="Z83" s="26">
        <f t="shared" si="200"/>
        <v>0</v>
      </c>
      <c r="AA83" s="26">
        <f t="shared" si="200"/>
        <v>0</v>
      </c>
      <c r="AB83" s="26">
        <f t="shared" si="11"/>
        <v>0</v>
      </c>
      <c r="AC83" s="26">
        <f>SUM(AC84)</f>
        <v>135000</v>
      </c>
      <c r="AD83" s="26">
        <f aca="true" t="shared" si="201" ref="AD83:AM83">AD84</f>
        <v>135000</v>
      </c>
      <c r="AE83" s="26">
        <f t="shared" si="201"/>
        <v>0</v>
      </c>
      <c r="AF83" s="26">
        <f t="shared" si="201"/>
        <v>0</v>
      </c>
      <c r="AG83" s="26">
        <f t="shared" si="201"/>
        <v>0</v>
      </c>
      <c r="AH83" s="26">
        <f t="shared" si="201"/>
        <v>0</v>
      </c>
      <c r="AI83" s="26">
        <f t="shared" si="201"/>
        <v>0</v>
      </c>
      <c r="AJ83" s="26">
        <f t="shared" si="201"/>
        <v>0</v>
      </c>
      <c r="AK83" s="26">
        <f t="shared" si="201"/>
        <v>0</v>
      </c>
      <c r="AL83" s="26">
        <f t="shared" si="201"/>
        <v>0</v>
      </c>
      <c r="AM83" s="26">
        <f t="shared" si="201"/>
        <v>0</v>
      </c>
      <c r="AN83" s="26">
        <f t="shared" si="12"/>
        <v>135000</v>
      </c>
      <c r="AO83" s="26">
        <f>SUM(AO84)</f>
        <v>5000</v>
      </c>
      <c r="AP83" s="26">
        <f aca="true" t="shared" si="202" ref="AP83:AY83">SUM(AP84)</f>
        <v>5000</v>
      </c>
      <c r="AQ83" s="26">
        <f t="shared" si="202"/>
        <v>0</v>
      </c>
      <c r="AR83" s="26">
        <f t="shared" si="202"/>
        <v>0</v>
      </c>
      <c r="AS83" s="26">
        <f t="shared" si="202"/>
        <v>0</v>
      </c>
      <c r="AT83" s="26">
        <f t="shared" si="202"/>
        <v>0</v>
      </c>
      <c r="AU83" s="26">
        <f t="shared" si="202"/>
        <v>0</v>
      </c>
      <c r="AV83" s="26">
        <f t="shared" si="202"/>
        <v>0</v>
      </c>
      <c r="AW83" s="26">
        <f t="shared" si="202"/>
        <v>0</v>
      </c>
      <c r="AX83" s="26">
        <f t="shared" si="202"/>
        <v>0</v>
      </c>
      <c r="AY83" s="26">
        <f t="shared" si="202"/>
        <v>0</v>
      </c>
      <c r="AZ83" s="26">
        <f t="shared" si="5"/>
        <v>5000</v>
      </c>
      <c r="BA83" s="26">
        <f>SUM(BA84)</f>
        <v>140000</v>
      </c>
      <c r="BB83" s="26">
        <f aca="true" t="shared" si="203" ref="BB83:BK83">BB84</f>
        <v>140000</v>
      </c>
      <c r="BC83" s="26">
        <f t="shared" si="203"/>
        <v>0</v>
      </c>
      <c r="BD83" s="26">
        <f t="shared" si="203"/>
        <v>0</v>
      </c>
      <c r="BE83" s="26">
        <f t="shared" si="203"/>
        <v>0</v>
      </c>
      <c r="BF83" s="26">
        <f t="shared" si="203"/>
        <v>0</v>
      </c>
      <c r="BG83" s="26">
        <f t="shared" si="203"/>
        <v>0</v>
      </c>
      <c r="BH83" s="26">
        <f t="shared" si="203"/>
        <v>0</v>
      </c>
      <c r="BI83" s="26">
        <f t="shared" si="203"/>
        <v>0</v>
      </c>
      <c r="BJ83" s="26">
        <f t="shared" si="203"/>
        <v>0</v>
      </c>
      <c r="BK83" s="26">
        <f t="shared" si="203"/>
        <v>0</v>
      </c>
      <c r="BL83" s="26">
        <f t="shared" si="14"/>
        <v>140000</v>
      </c>
      <c r="BM83" s="28">
        <f>SUM(BM84)</f>
        <v>0</v>
      </c>
      <c r="BN83" s="28">
        <f aca="true" t="shared" si="204" ref="BN83:BW83">SUM(BN84)</f>
        <v>0</v>
      </c>
      <c r="BO83" s="28">
        <f t="shared" si="204"/>
        <v>0</v>
      </c>
      <c r="BP83" s="28">
        <f t="shared" si="204"/>
        <v>0</v>
      </c>
      <c r="BQ83" s="28">
        <f t="shared" si="204"/>
        <v>0</v>
      </c>
      <c r="BR83" s="28">
        <f t="shared" si="204"/>
        <v>0</v>
      </c>
      <c r="BS83" s="28">
        <f t="shared" si="204"/>
        <v>0</v>
      </c>
      <c r="BT83" s="28">
        <f t="shared" si="204"/>
        <v>0</v>
      </c>
      <c r="BU83" s="28">
        <f t="shared" si="204"/>
        <v>0</v>
      </c>
      <c r="BV83" s="28">
        <f t="shared" si="204"/>
        <v>0</v>
      </c>
      <c r="BW83" s="28">
        <f t="shared" si="204"/>
        <v>0</v>
      </c>
      <c r="BX83" s="26">
        <f t="shared" si="91"/>
        <v>0</v>
      </c>
      <c r="BY83" s="26">
        <f>SUM(BY84)</f>
        <v>140000</v>
      </c>
      <c r="BZ83" s="26">
        <f aca="true" t="shared" si="205" ref="BZ83:CI83">BZ84</f>
        <v>140000</v>
      </c>
      <c r="CA83" s="26">
        <f t="shared" si="205"/>
        <v>0</v>
      </c>
      <c r="CB83" s="26">
        <f t="shared" si="205"/>
        <v>0</v>
      </c>
      <c r="CC83" s="26">
        <f t="shared" si="205"/>
        <v>0</v>
      </c>
      <c r="CD83" s="26">
        <f t="shared" si="205"/>
        <v>0</v>
      </c>
      <c r="CE83" s="26">
        <f t="shared" si="205"/>
        <v>0</v>
      </c>
      <c r="CF83" s="26">
        <f t="shared" si="205"/>
        <v>0</v>
      </c>
      <c r="CG83" s="26">
        <f t="shared" si="205"/>
        <v>0</v>
      </c>
      <c r="CH83" s="26">
        <f t="shared" si="205"/>
        <v>0</v>
      </c>
      <c r="CI83" s="26">
        <f t="shared" si="205"/>
        <v>0</v>
      </c>
      <c r="CJ83" s="26">
        <f t="shared" si="16"/>
        <v>140000</v>
      </c>
      <c r="CK83" s="28">
        <f>SUM(CK84)</f>
        <v>48500</v>
      </c>
      <c r="CL83" s="28">
        <f aca="true" t="shared" si="206" ref="CL83:CU83">SUM(CL84)</f>
        <v>48500</v>
      </c>
      <c r="CM83" s="28">
        <f t="shared" si="206"/>
        <v>0</v>
      </c>
      <c r="CN83" s="28">
        <f t="shared" si="206"/>
        <v>0</v>
      </c>
      <c r="CO83" s="28">
        <f t="shared" si="206"/>
        <v>0</v>
      </c>
      <c r="CP83" s="28">
        <f t="shared" si="206"/>
        <v>0</v>
      </c>
      <c r="CQ83" s="28">
        <f t="shared" si="206"/>
        <v>0</v>
      </c>
      <c r="CR83" s="28">
        <f t="shared" si="206"/>
        <v>0</v>
      </c>
      <c r="CS83" s="28">
        <f t="shared" si="206"/>
        <v>0</v>
      </c>
      <c r="CT83" s="28">
        <f t="shared" si="206"/>
        <v>0</v>
      </c>
      <c r="CU83" s="28">
        <f t="shared" si="206"/>
        <v>0</v>
      </c>
      <c r="CV83" s="26">
        <f t="shared" si="146"/>
        <v>48500</v>
      </c>
      <c r="CW83" s="26">
        <f>SUM(CW84)</f>
        <v>188500</v>
      </c>
      <c r="CX83" s="26">
        <f aca="true" t="shared" si="207" ref="CX83:DG83">CX84</f>
        <v>188500</v>
      </c>
      <c r="CY83" s="26">
        <f t="shared" si="207"/>
        <v>0</v>
      </c>
      <c r="CZ83" s="26">
        <f t="shared" si="207"/>
        <v>0</v>
      </c>
      <c r="DA83" s="26">
        <f t="shared" si="207"/>
        <v>0</v>
      </c>
      <c r="DB83" s="26">
        <f t="shared" si="207"/>
        <v>0</v>
      </c>
      <c r="DC83" s="26">
        <f t="shared" si="207"/>
        <v>0</v>
      </c>
      <c r="DD83" s="26">
        <f t="shared" si="207"/>
        <v>0</v>
      </c>
      <c r="DE83" s="26">
        <f t="shared" si="207"/>
        <v>0</v>
      </c>
      <c r="DF83" s="26">
        <f t="shared" si="207"/>
        <v>0</v>
      </c>
      <c r="DG83" s="26">
        <f t="shared" si="207"/>
        <v>0</v>
      </c>
      <c r="DH83" s="26">
        <f t="shared" si="18"/>
        <v>188500</v>
      </c>
    </row>
    <row r="84" spans="1:112" ht="12.75">
      <c r="A84" s="8"/>
      <c r="B84" s="20" t="s">
        <v>187</v>
      </c>
      <c r="C84" s="21" t="s">
        <v>188</v>
      </c>
      <c r="D84" s="22" t="s">
        <v>189</v>
      </c>
      <c r="E84" s="72">
        <v>135000</v>
      </c>
      <c r="F84" s="45">
        <v>135000</v>
      </c>
      <c r="G84" s="45">
        <v>0</v>
      </c>
      <c r="H84" s="45">
        <v>0</v>
      </c>
      <c r="I84" s="45">
        <v>0</v>
      </c>
      <c r="J84" s="72">
        <v>0</v>
      </c>
      <c r="K84" s="45">
        <v>0</v>
      </c>
      <c r="L84" s="45">
        <v>0</v>
      </c>
      <c r="M84" s="45">
        <v>0</v>
      </c>
      <c r="N84" s="45">
        <v>0</v>
      </c>
      <c r="O84" s="45">
        <v>0</v>
      </c>
      <c r="P84" s="71">
        <f t="shared" si="1"/>
        <v>135000</v>
      </c>
      <c r="Q84" s="33"/>
      <c r="R84" s="33"/>
      <c r="S84" s="33"/>
      <c r="T84" s="33"/>
      <c r="U84" s="33"/>
      <c r="V84" s="33"/>
      <c r="W84" s="33"/>
      <c r="X84" s="33"/>
      <c r="Y84" s="33"/>
      <c r="Z84" s="33"/>
      <c r="AA84" s="33"/>
      <c r="AB84" s="32">
        <f t="shared" si="11"/>
        <v>0</v>
      </c>
      <c r="AC84" s="29">
        <f>E84+Q84</f>
        <v>135000</v>
      </c>
      <c r="AD84" s="28">
        <f>F84+R84</f>
        <v>135000</v>
      </c>
      <c r="AE84" s="28">
        <f>G84+S84</f>
        <v>0</v>
      </c>
      <c r="AF84" s="28">
        <f>T84+H84</f>
        <v>0</v>
      </c>
      <c r="AG84" s="28">
        <f>U84+I84</f>
        <v>0</v>
      </c>
      <c r="AH84" s="29">
        <f>J84+V84</f>
        <v>0</v>
      </c>
      <c r="AI84" s="28">
        <f>W84+K84</f>
        <v>0</v>
      </c>
      <c r="AJ84" s="28">
        <f>X84+L84</f>
        <v>0</v>
      </c>
      <c r="AK84" s="28">
        <f>Y84+M84</f>
        <v>0</v>
      </c>
      <c r="AL84" s="28">
        <f>Z84+N84</f>
        <v>0</v>
      </c>
      <c r="AM84" s="28">
        <f>AA84+O84</f>
        <v>0</v>
      </c>
      <c r="AN84" s="27">
        <f t="shared" si="12"/>
        <v>135000</v>
      </c>
      <c r="AO84" s="33">
        <v>5000</v>
      </c>
      <c r="AP84" s="33">
        <v>5000</v>
      </c>
      <c r="AQ84" s="33"/>
      <c r="AR84" s="33"/>
      <c r="AS84" s="33"/>
      <c r="AT84" s="33"/>
      <c r="AU84" s="33"/>
      <c r="AV84" s="33"/>
      <c r="AW84" s="33"/>
      <c r="AX84" s="33"/>
      <c r="AY84" s="33"/>
      <c r="AZ84" s="32">
        <f t="shared" si="5"/>
        <v>5000</v>
      </c>
      <c r="BA84" s="29">
        <f aca="true" t="shared" si="208" ref="BA84:BH84">AO84+AC84</f>
        <v>140000</v>
      </c>
      <c r="BB84" s="28">
        <f t="shared" si="208"/>
        <v>140000</v>
      </c>
      <c r="BC84" s="28">
        <f t="shared" si="208"/>
        <v>0</v>
      </c>
      <c r="BD84" s="28">
        <f t="shared" si="208"/>
        <v>0</v>
      </c>
      <c r="BE84" s="28">
        <f t="shared" si="208"/>
        <v>0</v>
      </c>
      <c r="BF84" s="29">
        <f t="shared" si="208"/>
        <v>0</v>
      </c>
      <c r="BG84" s="28">
        <f t="shared" si="208"/>
        <v>0</v>
      </c>
      <c r="BH84" s="28">
        <f t="shared" si="208"/>
        <v>0</v>
      </c>
      <c r="BI84" s="28">
        <f>AW84+AK84</f>
        <v>0</v>
      </c>
      <c r="BJ84" s="28">
        <f>AX84+AL84</f>
        <v>0</v>
      </c>
      <c r="BK84" s="28">
        <f>AY84+AM84</f>
        <v>0</v>
      </c>
      <c r="BL84" s="27">
        <f t="shared" si="14"/>
        <v>140000</v>
      </c>
      <c r="BM84" s="33"/>
      <c r="BN84" s="33"/>
      <c r="BO84" s="33"/>
      <c r="BP84" s="33"/>
      <c r="BQ84" s="33"/>
      <c r="BR84" s="33"/>
      <c r="BS84" s="33"/>
      <c r="BT84" s="33"/>
      <c r="BU84" s="33"/>
      <c r="BV84" s="33"/>
      <c r="BW84" s="33"/>
      <c r="BX84" s="32">
        <f t="shared" si="91"/>
        <v>0</v>
      </c>
      <c r="BY84" s="29">
        <f aca="true" t="shared" si="209" ref="BY84:CI84">BM84+BA84</f>
        <v>140000</v>
      </c>
      <c r="BZ84" s="28">
        <f t="shared" si="209"/>
        <v>140000</v>
      </c>
      <c r="CA84" s="28">
        <f t="shared" si="209"/>
        <v>0</v>
      </c>
      <c r="CB84" s="28">
        <f t="shared" si="209"/>
        <v>0</v>
      </c>
      <c r="CC84" s="28">
        <f t="shared" si="209"/>
        <v>0</v>
      </c>
      <c r="CD84" s="29">
        <f t="shared" si="209"/>
        <v>0</v>
      </c>
      <c r="CE84" s="28">
        <f t="shared" si="209"/>
        <v>0</v>
      </c>
      <c r="CF84" s="28">
        <f t="shared" si="209"/>
        <v>0</v>
      </c>
      <c r="CG84" s="28">
        <f t="shared" si="209"/>
        <v>0</v>
      </c>
      <c r="CH84" s="28">
        <f t="shared" si="209"/>
        <v>0</v>
      </c>
      <c r="CI84" s="28">
        <f t="shared" si="209"/>
        <v>0</v>
      </c>
      <c r="CJ84" s="27">
        <f t="shared" si="16"/>
        <v>140000</v>
      </c>
      <c r="CK84" s="33">
        <v>48500</v>
      </c>
      <c r="CL84" s="33">
        <v>48500</v>
      </c>
      <c r="CM84" s="33"/>
      <c r="CN84" s="33"/>
      <c r="CO84" s="33"/>
      <c r="CP84" s="33"/>
      <c r="CQ84" s="33"/>
      <c r="CR84" s="33"/>
      <c r="CS84" s="33"/>
      <c r="CT84" s="33"/>
      <c r="CU84" s="33"/>
      <c r="CV84" s="32">
        <f t="shared" si="146"/>
        <v>48500</v>
      </c>
      <c r="CW84" s="28">
        <f aca="true" t="shared" si="210" ref="CW84:DG84">CK84+BY84</f>
        <v>188500</v>
      </c>
      <c r="CX84" s="28">
        <f t="shared" si="210"/>
        <v>188500</v>
      </c>
      <c r="CY84" s="28">
        <f t="shared" si="210"/>
        <v>0</v>
      </c>
      <c r="CZ84" s="28">
        <f t="shared" si="210"/>
        <v>0</v>
      </c>
      <c r="DA84" s="28">
        <f t="shared" si="210"/>
        <v>0</v>
      </c>
      <c r="DB84" s="28">
        <f t="shared" si="210"/>
        <v>0</v>
      </c>
      <c r="DC84" s="28">
        <f t="shared" si="210"/>
        <v>0</v>
      </c>
      <c r="DD84" s="28">
        <f t="shared" si="210"/>
        <v>0</v>
      </c>
      <c r="DE84" s="28">
        <f t="shared" si="210"/>
        <v>0</v>
      </c>
      <c r="DF84" s="28">
        <f t="shared" si="210"/>
        <v>0</v>
      </c>
      <c r="DG84" s="28">
        <f t="shared" si="210"/>
        <v>0</v>
      </c>
      <c r="DH84" s="26">
        <f t="shared" si="18"/>
        <v>188500</v>
      </c>
    </row>
    <row r="85" spans="1:112" s="12" customFormat="1" ht="12.75">
      <c r="A85" s="23"/>
      <c r="B85" s="24" t="s">
        <v>190</v>
      </c>
      <c r="C85" s="25"/>
      <c r="D85" s="267" t="s">
        <v>191</v>
      </c>
      <c r="E85" s="40">
        <v>70000</v>
      </c>
      <c r="F85" s="40">
        <v>70000</v>
      </c>
      <c r="G85" s="40">
        <v>0</v>
      </c>
      <c r="H85" s="40">
        <v>0</v>
      </c>
      <c r="I85" s="40">
        <v>0</v>
      </c>
      <c r="J85" s="40">
        <v>0</v>
      </c>
      <c r="K85" s="40">
        <v>0</v>
      </c>
      <c r="L85" s="40">
        <v>0</v>
      </c>
      <c r="M85" s="40">
        <v>0</v>
      </c>
      <c r="N85" s="40">
        <v>0</v>
      </c>
      <c r="O85" s="40">
        <v>0</v>
      </c>
      <c r="P85" s="40">
        <f t="shared" si="1"/>
        <v>70000</v>
      </c>
      <c r="Q85" s="26">
        <f>Q86</f>
        <v>0</v>
      </c>
      <c r="R85" s="26">
        <f aca="true" t="shared" si="211" ref="R85:AA85">R86</f>
        <v>0</v>
      </c>
      <c r="S85" s="26">
        <f t="shared" si="211"/>
        <v>0</v>
      </c>
      <c r="T85" s="26">
        <f t="shared" si="211"/>
        <v>0</v>
      </c>
      <c r="U85" s="26">
        <f t="shared" si="211"/>
        <v>0</v>
      </c>
      <c r="V85" s="26">
        <f t="shared" si="211"/>
        <v>0</v>
      </c>
      <c r="W85" s="26">
        <f t="shared" si="211"/>
        <v>0</v>
      </c>
      <c r="X85" s="26">
        <f t="shared" si="211"/>
        <v>0</v>
      </c>
      <c r="Y85" s="26">
        <f t="shared" si="211"/>
        <v>0</v>
      </c>
      <c r="Z85" s="26">
        <f t="shared" si="211"/>
        <v>0</v>
      </c>
      <c r="AA85" s="26">
        <f t="shared" si="211"/>
        <v>0</v>
      </c>
      <c r="AB85" s="26">
        <f t="shared" si="11"/>
        <v>0</v>
      </c>
      <c r="AC85" s="26">
        <f>SUM(AC86)</f>
        <v>70000</v>
      </c>
      <c r="AD85" s="26">
        <f aca="true" t="shared" si="212" ref="AD85:AM85">AD86</f>
        <v>70000</v>
      </c>
      <c r="AE85" s="26">
        <f t="shared" si="212"/>
        <v>0</v>
      </c>
      <c r="AF85" s="26">
        <f t="shared" si="212"/>
        <v>0</v>
      </c>
      <c r="AG85" s="26">
        <f t="shared" si="212"/>
        <v>0</v>
      </c>
      <c r="AH85" s="26">
        <f t="shared" si="212"/>
        <v>0</v>
      </c>
      <c r="AI85" s="26">
        <f t="shared" si="212"/>
        <v>0</v>
      </c>
      <c r="AJ85" s="26">
        <f t="shared" si="212"/>
        <v>0</v>
      </c>
      <c r="AK85" s="26">
        <f t="shared" si="212"/>
        <v>0</v>
      </c>
      <c r="AL85" s="26">
        <f t="shared" si="212"/>
        <v>0</v>
      </c>
      <c r="AM85" s="26">
        <f t="shared" si="212"/>
        <v>0</v>
      </c>
      <c r="AN85" s="26">
        <f t="shared" si="12"/>
        <v>70000</v>
      </c>
      <c r="AO85" s="26">
        <f>AO86</f>
        <v>0</v>
      </c>
      <c r="AP85" s="26">
        <f aca="true" t="shared" si="213" ref="AP85:AY85">AP86</f>
        <v>0</v>
      </c>
      <c r="AQ85" s="26">
        <f t="shared" si="213"/>
        <v>0</v>
      </c>
      <c r="AR85" s="26">
        <f t="shared" si="213"/>
        <v>0</v>
      </c>
      <c r="AS85" s="26">
        <f t="shared" si="213"/>
        <v>0</v>
      </c>
      <c r="AT85" s="26">
        <f t="shared" si="213"/>
        <v>0</v>
      </c>
      <c r="AU85" s="26">
        <f t="shared" si="213"/>
        <v>0</v>
      </c>
      <c r="AV85" s="26">
        <f t="shared" si="213"/>
        <v>0</v>
      </c>
      <c r="AW85" s="26">
        <f t="shared" si="213"/>
        <v>0</v>
      </c>
      <c r="AX85" s="26">
        <f t="shared" si="213"/>
        <v>0</v>
      </c>
      <c r="AY85" s="26">
        <f t="shared" si="213"/>
        <v>0</v>
      </c>
      <c r="AZ85" s="26">
        <f t="shared" si="5"/>
        <v>0</v>
      </c>
      <c r="BA85" s="26">
        <f>SUM(BA86)</f>
        <v>70000</v>
      </c>
      <c r="BB85" s="26">
        <f aca="true" t="shared" si="214" ref="BB85:BK85">BB86</f>
        <v>70000</v>
      </c>
      <c r="BC85" s="26">
        <f t="shared" si="214"/>
        <v>0</v>
      </c>
      <c r="BD85" s="26">
        <f t="shared" si="214"/>
        <v>0</v>
      </c>
      <c r="BE85" s="26">
        <f t="shared" si="214"/>
        <v>0</v>
      </c>
      <c r="BF85" s="26">
        <f t="shared" si="214"/>
        <v>0</v>
      </c>
      <c r="BG85" s="26">
        <f t="shared" si="214"/>
        <v>0</v>
      </c>
      <c r="BH85" s="26">
        <f t="shared" si="214"/>
        <v>0</v>
      </c>
      <c r="BI85" s="26">
        <f t="shared" si="214"/>
        <v>0</v>
      </c>
      <c r="BJ85" s="26">
        <f t="shared" si="214"/>
        <v>0</v>
      </c>
      <c r="BK85" s="26">
        <f t="shared" si="214"/>
        <v>0</v>
      </c>
      <c r="BL85" s="26">
        <f t="shared" si="14"/>
        <v>70000</v>
      </c>
      <c r="BM85" s="28">
        <f>BM86</f>
        <v>0</v>
      </c>
      <c r="BN85" s="28">
        <f aca="true" t="shared" si="215" ref="BN85:BW85">BN86</f>
        <v>0</v>
      </c>
      <c r="BO85" s="28">
        <f t="shared" si="215"/>
        <v>0</v>
      </c>
      <c r="BP85" s="28">
        <f t="shared" si="215"/>
        <v>0</v>
      </c>
      <c r="BQ85" s="28">
        <f t="shared" si="215"/>
        <v>0</v>
      </c>
      <c r="BR85" s="28">
        <f t="shared" si="215"/>
        <v>0</v>
      </c>
      <c r="BS85" s="28">
        <f t="shared" si="215"/>
        <v>0</v>
      </c>
      <c r="BT85" s="28">
        <f t="shared" si="215"/>
        <v>0</v>
      </c>
      <c r="BU85" s="28">
        <f t="shared" si="215"/>
        <v>0</v>
      </c>
      <c r="BV85" s="28">
        <f t="shared" si="215"/>
        <v>0</v>
      </c>
      <c r="BW85" s="28">
        <f t="shared" si="215"/>
        <v>0</v>
      </c>
      <c r="BX85" s="26">
        <f t="shared" si="91"/>
        <v>0</v>
      </c>
      <c r="BY85" s="26">
        <f>SUM(BY86)</f>
        <v>70000</v>
      </c>
      <c r="BZ85" s="26">
        <f aca="true" t="shared" si="216" ref="BZ85:CI85">BZ86</f>
        <v>70000</v>
      </c>
      <c r="CA85" s="26">
        <f t="shared" si="216"/>
        <v>0</v>
      </c>
      <c r="CB85" s="26">
        <f t="shared" si="216"/>
        <v>0</v>
      </c>
      <c r="CC85" s="26">
        <f t="shared" si="216"/>
        <v>0</v>
      </c>
      <c r="CD85" s="26">
        <f t="shared" si="216"/>
        <v>0</v>
      </c>
      <c r="CE85" s="26">
        <f t="shared" si="216"/>
        <v>0</v>
      </c>
      <c r="CF85" s="26">
        <f t="shared" si="216"/>
        <v>0</v>
      </c>
      <c r="CG85" s="26">
        <f t="shared" si="216"/>
        <v>0</v>
      </c>
      <c r="CH85" s="26">
        <f t="shared" si="216"/>
        <v>0</v>
      </c>
      <c r="CI85" s="26">
        <f t="shared" si="216"/>
        <v>0</v>
      </c>
      <c r="CJ85" s="26">
        <f t="shared" si="16"/>
        <v>70000</v>
      </c>
      <c r="CK85" s="28">
        <f>CK86</f>
        <v>0</v>
      </c>
      <c r="CL85" s="28">
        <f aca="true" t="shared" si="217" ref="CL85:CU85">CL86</f>
        <v>0</v>
      </c>
      <c r="CM85" s="28">
        <f t="shared" si="217"/>
        <v>0</v>
      </c>
      <c r="CN85" s="28">
        <f t="shared" si="217"/>
        <v>0</v>
      </c>
      <c r="CO85" s="28">
        <f t="shared" si="217"/>
        <v>0</v>
      </c>
      <c r="CP85" s="28">
        <f t="shared" si="217"/>
        <v>0</v>
      </c>
      <c r="CQ85" s="28">
        <f t="shared" si="217"/>
        <v>0</v>
      </c>
      <c r="CR85" s="28">
        <f t="shared" si="217"/>
        <v>0</v>
      </c>
      <c r="CS85" s="28">
        <f t="shared" si="217"/>
        <v>0</v>
      </c>
      <c r="CT85" s="28">
        <f t="shared" si="217"/>
        <v>0</v>
      </c>
      <c r="CU85" s="28">
        <f t="shared" si="217"/>
        <v>0</v>
      </c>
      <c r="CV85" s="26">
        <f t="shared" si="146"/>
        <v>0</v>
      </c>
      <c r="CW85" s="26">
        <f>SUM(CW86)</f>
        <v>70000</v>
      </c>
      <c r="CX85" s="26">
        <f aca="true" t="shared" si="218" ref="CX85:DG85">CX86</f>
        <v>70000</v>
      </c>
      <c r="CY85" s="26">
        <f t="shared" si="218"/>
        <v>0</v>
      </c>
      <c r="CZ85" s="26">
        <f t="shared" si="218"/>
        <v>0</v>
      </c>
      <c r="DA85" s="26">
        <f t="shared" si="218"/>
        <v>0</v>
      </c>
      <c r="DB85" s="26">
        <f t="shared" si="218"/>
        <v>0</v>
      </c>
      <c r="DC85" s="26">
        <f t="shared" si="218"/>
        <v>0</v>
      </c>
      <c r="DD85" s="26">
        <f t="shared" si="218"/>
        <v>0</v>
      </c>
      <c r="DE85" s="26">
        <f t="shared" si="218"/>
        <v>0</v>
      </c>
      <c r="DF85" s="26">
        <f t="shared" si="218"/>
        <v>0</v>
      </c>
      <c r="DG85" s="26">
        <f t="shared" si="218"/>
        <v>0</v>
      </c>
      <c r="DH85" s="26">
        <f t="shared" si="18"/>
        <v>70000</v>
      </c>
    </row>
    <row r="86" spans="1:112" ht="12.75">
      <c r="A86" s="8"/>
      <c r="B86" s="20" t="s">
        <v>192</v>
      </c>
      <c r="C86" s="21" t="s">
        <v>193</v>
      </c>
      <c r="D86" s="22" t="s">
        <v>194</v>
      </c>
      <c r="E86" s="72">
        <v>70000</v>
      </c>
      <c r="F86" s="45">
        <v>70000</v>
      </c>
      <c r="G86" s="45">
        <v>0</v>
      </c>
      <c r="H86" s="45">
        <v>0</v>
      </c>
      <c r="I86" s="45">
        <v>0</v>
      </c>
      <c r="J86" s="72">
        <v>0</v>
      </c>
      <c r="K86" s="45">
        <v>0</v>
      </c>
      <c r="L86" s="45">
        <v>0</v>
      </c>
      <c r="M86" s="45">
        <v>0</v>
      </c>
      <c r="N86" s="45">
        <v>0</v>
      </c>
      <c r="O86" s="45">
        <v>0</v>
      </c>
      <c r="P86" s="71">
        <f t="shared" si="1"/>
        <v>70000</v>
      </c>
      <c r="Q86" s="33"/>
      <c r="R86" s="33"/>
      <c r="S86" s="33"/>
      <c r="T86" s="33"/>
      <c r="U86" s="33"/>
      <c r="V86" s="33"/>
      <c r="W86" s="33"/>
      <c r="X86" s="33"/>
      <c r="Y86" s="33"/>
      <c r="Z86" s="33"/>
      <c r="AA86" s="33"/>
      <c r="AB86" s="32">
        <f t="shared" si="11"/>
        <v>0</v>
      </c>
      <c r="AC86" s="29">
        <f>E86+Q86</f>
        <v>70000</v>
      </c>
      <c r="AD86" s="28">
        <f>F86+R86</f>
        <v>70000</v>
      </c>
      <c r="AE86" s="28">
        <f>G86+S86</f>
        <v>0</v>
      </c>
      <c r="AF86" s="28">
        <f>T86+H86</f>
        <v>0</v>
      </c>
      <c r="AG86" s="28">
        <f>U86+I86</f>
        <v>0</v>
      </c>
      <c r="AH86" s="29">
        <f>J86+V86</f>
        <v>0</v>
      </c>
      <c r="AI86" s="28">
        <f>W86+K86</f>
        <v>0</v>
      </c>
      <c r="AJ86" s="28">
        <f>X86+L86</f>
        <v>0</v>
      </c>
      <c r="AK86" s="28">
        <f>Y86+M86</f>
        <v>0</v>
      </c>
      <c r="AL86" s="28">
        <f>Z86+N86</f>
        <v>0</v>
      </c>
      <c r="AM86" s="28">
        <f>AA86+O86</f>
        <v>0</v>
      </c>
      <c r="AN86" s="27">
        <f t="shared" si="12"/>
        <v>70000</v>
      </c>
      <c r="AO86" s="33"/>
      <c r="AP86" s="33"/>
      <c r="AQ86" s="33"/>
      <c r="AR86" s="33"/>
      <c r="AS86" s="33"/>
      <c r="AT86" s="33"/>
      <c r="AU86" s="33"/>
      <c r="AV86" s="33"/>
      <c r="AW86" s="33"/>
      <c r="AX86" s="33"/>
      <c r="AY86" s="33"/>
      <c r="AZ86" s="32">
        <f t="shared" si="5"/>
        <v>0</v>
      </c>
      <c r="BA86" s="29">
        <f aca="true" t="shared" si="219" ref="BA86:BH86">AO86+AC86</f>
        <v>70000</v>
      </c>
      <c r="BB86" s="28">
        <f t="shared" si="219"/>
        <v>70000</v>
      </c>
      <c r="BC86" s="28">
        <f t="shared" si="219"/>
        <v>0</v>
      </c>
      <c r="BD86" s="28">
        <f t="shared" si="219"/>
        <v>0</v>
      </c>
      <c r="BE86" s="28">
        <f t="shared" si="219"/>
        <v>0</v>
      </c>
      <c r="BF86" s="29">
        <f t="shared" si="219"/>
        <v>0</v>
      </c>
      <c r="BG86" s="28">
        <f t="shared" si="219"/>
        <v>0</v>
      </c>
      <c r="BH86" s="28">
        <f t="shared" si="219"/>
        <v>0</v>
      </c>
      <c r="BI86" s="28">
        <f>AW86+AK86</f>
        <v>0</v>
      </c>
      <c r="BJ86" s="28">
        <f>AX86+AL86</f>
        <v>0</v>
      </c>
      <c r="BK86" s="28">
        <f>AY86+AM86</f>
        <v>0</v>
      </c>
      <c r="BL86" s="27">
        <f t="shared" si="14"/>
        <v>70000</v>
      </c>
      <c r="BM86" s="33"/>
      <c r="BN86" s="33"/>
      <c r="BO86" s="33"/>
      <c r="BP86" s="33"/>
      <c r="BQ86" s="33"/>
      <c r="BR86" s="33"/>
      <c r="BS86" s="33"/>
      <c r="BT86" s="33"/>
      <c r="BU86" s="33"/>
      <c r="BV86" s="33"/>
      <c r="BW86" s="33"/>
      <c r="BX86" s="32">
        <f t="shared" si="91"/>
        <v>0</v>
      </c>
      <c r="BY86" s="29">
        <f aca="true" t="shared" si="220" ref="BY86:CI86">BM86+BA86</f>
        <v>70000</v>
      </c>
      <c r="BZ86" s="28">
        <f t="shared" si="220"/>
        <v>70000</v>
      </c>
      <c r="CA86" s="28">
        <f t="shared" si="220"/>
        <v>0</v>
      </c>
      <c r="CB86" s="28">
        <f t="shared" si="220"/>
        <v>0</v>
      </c>
      <c r="CC86" s="28">
        <f t="shared" si="220"/>
        <v>0</v>
      </c>
      <c r="CD86" s="29">
        <f t="shared" si="220"/>
        <v>0</v>
      </c>
      <c r="CE86" s="28">
        <f t="shared" si="220"/>
        <v>0</v>
      </c>
      <c r="CF86" s="28">
        <f t="shared" si="220"/>
        <v>0</v>
      </c>
      <c r="CG86" s="28">
        <f t="shared" si="220"/>
        <v>0</v>
      </c>
      <c r="CH86" s="28">
        <f t="shared" si="220"/>
        <v>0</v>
      </c>
      <c r="CI86" s="28">
        <f t="shared" si="220"/>
        <v>0</v>
      </c>
      <c r="CJ86" s="27">
        <f t="shared" si="16"/>
        <v>70000</v>
      </c>
      <c r="CK86" s="33"/>
      <c r="CL86" s="33"/>
      <c r="CM86" s="33"/>
      <c r="CN86" s="33"/>
      <c r="CO86" s="33"/>
      <c r="CP86" s="33"/>
      <c r="CQ86" s="33"/>
      <c r="CR86" s="33"/>
      <c r="CS86" s="33"/>
      <c r="CT86" s="33"/>
      <c r="CU86" s="33"/>
      <c r="CV86" s="32">
        <f t="shared" si="146"/>
        <v>0</v>
      </c>
      <c r="CW86" s="28">
        <f aca="true" t="shared" si="221" ref="CW86:DG86">CK86+BY86</f>
        <v>70000</v>
      </c>
      <c r="CX86" s="28">
        <f t="shared" si="221"/>
        <v>70000</v>
      </c>
      <c r="CY86" s="28">
        <f t="shared" si="221"/>
        <v>0</v>
      </c>
      <c r="CZ86" s="28">
        <f t="shared" si="221"/>
        <v>0</v>
      </c>
      <c r="DA86" s="28">
        <f t="shared" si="221"/>
        <v>0</v>
      </c>
      <c r="DB86" s="28">
        <f t="shared" si="221"/>
        <v>0</v>
      </c>
      <c r="DC86" s="28">
        <f t="shared" si="221"/>
        <v>0</v>
      </c>
      <c r="DD86" s="28">
        <f t="shared" si="221"/>
        <v>0</v>
      </c>
      <c r="DE86" s="28">
        <f t="shared" si="221"/>
        <v>0</v>
      </c>
      <c r="DF86" s="28">
        <f t="shared" si="221"/>
        <v>0</v>
      </c>
      <c r="DG86" s="28">
        <f t="shared" si="221"/>
        <v>0</v>
      </c>
      <c r="DH86" s="26">
        <f t="shared" si="18"/>
        <v>70000</v>
      </c>
    </row>
    <row r="87" spans="1:112" s="12" customFormat="1" ht="24">
      <c r="A87" s="17"/>
      <c r="B87" s="24" t="s">
        <v>346</v>
      </c>
      <c r="C87" s="167"/>
      <c r="D87" s="267" t="s">
        <v>347</v>
      </c>
      <c r="E87" s="44"/>
      <c r="F87" s="44"/>
      <c r="G87" s="44"/>
      <c r="H87" s="44"/>
      <c r="I87" s="44"/>
      <c r="J87" s="44"/>
      <c r="K87" s="44"/>
      <c r="L87" s="44"/>
      <c r="M87" s="44"/>
      <c r="N87" s="44"/>
      <c r="O87" s="44"/>
      <c r="P87" s="40"/>
      <c r="Q87" s="28"/>
      <c r="R87" s="28"/>
      <c r="S87" s="28"/>
      <c r="T87" s="28"/>
      <c r="U87" s="28"/>
      <c r="V87" s="28"/>
      <c r="W87" s="28"/>
      <c r="X87" s="28"/>
      <c r="Y87" s="28"/>
      <c r="Z87" s="28"/>
      <c r="AA87" s="28"/>
      <c r="AB87" s="26"/>
      <c r="AC87" s="28"/>
      <c r="AD87" s="28"/>
      <c r="AE87" s="28"/>
      <c r="AF87" s="28"/>
      <c r="AG87" s="28"/>
      <c r="AH87" s="28"/>
      <c r="AI87" s="28"/>
      <c r="AJ87" s="28"/>
      <c r="AK87" s="28"/>
      <c r="AL87" s="28"/>
      <c r="AM87" s="28"/>
      <c r="AN87" s="26"/>
      <c r="AO87" s="28"/>
      <c r="AP87" s="28"/>
      <c r="AQ87" s="28"/>
      <c r="AR87" s="28"/>
      <c r="AS87" s="28"/>
      <c r="AT87" s="28"/>
      <c r="AU87" s="28"/>
      <c r="AV87" s="28"/>
      <c r="AW87" s="28"/>
      <c r="AX87" s="28"/>
      <c r="AY87" s="28"/>
      <c r="AZ87" s="26"/>
      <c r="BA87" s="28"/>
      <c r="BB87" s="28"/>
      <c r="BC87" s="28"/>
      <c r="BD87" s="28"/>
      <c r="BE87" s="28"/>
      <c r="BF87" s="28"/>
      <c r="BG87" s="28"/>
      <c r="BH87" s="28"/>
      <c r="BI87" s="28"/>
      <c r="BJ87" s="28"/>
      <c r="BK87" s="28"/>
      <c r="BL87" s="26"/>
      <c r="BM87" s="28">
        <f>BM88</f>
        <v>200000</v>
      </c>
      <c r="BN87" s="28">
        <f aca="true" t="shared" si="222" ref="BN87:BW87">BN88</f>
        <v>200000</v>
      </c>
      <c r="BO87" s="28">
        <f t="shared" si="222"/>
        <v>0</v>
      </c>
      <c r="BP87" s="28">
        <f t="shared" si="222"/>
        <v>0</v>
      </c>
      <c r="BQ87" s="28">
        <f t="shared" si="222"/>
        <v>0</v>
      </c>
      <c r="BR87" s="28">
        <f t="shared" si="222"/>
        <v>0</v>
      </c>
      <c r="BS87" s="28">
        <f t="shared" si="222"/>
        <v>0</v>
      </c>
      <c r="BT87" s="28">
        <f t="shared" si="222"/>
        <v>0</v>
      </c>
      <c r="BU87" s="28">
        <f t="shared" si="222"/>
        <v>0</v>
      </c>
      <c r="BV87" s="28">
        <f t="shared" si="222"/>
        <v>0</v>
      </c>
      <c r="BW87" s="28">
        <f t="shared" si="222"/>
        <v>0</v>
      </c>
      <c r="BX87" s="26">
        <f t="shared" si="91"/>
        <v>200000</v>
      </c>
      <c r="BY87" s="26">
        <f aca="true" t="shared" si="223" ref="BY87:CI87">BY88</f>
        <v>200000</v>
      </c>
      <c r="BZ87" s="26">
        <f t="shared" si="223"/>
        <v>200000</v>
      </c>
      <c r="CA87" s="26">
        <f t="shared" si="223"/>
        <v>0</v>
      </c>
      <c r="CB87" s="26">
        <f t="shared" si="223"/>
        <v>0</v>
      </c>
      <c r="CC87" s="26">
        <f t="shared" si="223"/>
        <v>0</v>
      </c>
      <c r="CD87" s="26">
        <f t="shared" si="223"/>
        <v>0</v>
      </c>
      <c r="CE87" s="26">
        <f t="shared" si="223"/>
        <v>0</v>
      </c>
      <c r="CF87" s="26">
        <f t="shared" si="223"/>
        <v>0</v>
      </c>
      <c r="CG87" s="26">
        <f t="shared" si="223"/>
        <v>0</v>
      </c>
      <c r="CH87" s="26">
        <f t="shared" si="223"/>
        <v>0</v>
      </c>
      <c r="CI87" s="26">
        <f t="shared" si="223"/>
        <v>0</v>
      </c>
      <c r="CJ87" s="26">
        <f t="shared" si="16"/>
        <v>200000</v>
      </c>
      <c r="CK87" s="26">
        <f>CK88</f>
        <v>106176.97</v>
      </c>
      <c r="CL87" s="26">
        <f aca="true" t="shared" si="224" ref="CL87:CU87">CL88</f>
        <v>106176.97</v>
      </c>
      <c r="CM87" s="26">
        <f t="shared" si="224"/>
        <v>0</v>
      </c>
      <c r="CN87" s="26">
        <f t="shared" si="224"/>
        <v>0</v>
      </c>
      <c r="CO87" s="26">
        <f t="shared" si="224"/>
        <v>0</v>
      </c>
      <c r="CP87" s="26">
        <f t="shared" si="224"/>
        <v>0</v>
      </c>
      <c r="CQ87" s="26">
        <f t="shared" si="224"/>
        <v>0</v>
      </c>
      <c r="CR87" s="26">
        <f t="shared" si="224"/>
        <v>0</v>
      </c>
      <c r="CS87" s="26">
        <f t="shared" si="224"/>
        <v>0</v>
      </c>
      <c r="CT87" s="26">
        <f t="shared" si="224"/>
        <v>0</v>
      </c>
      <c r="CU87" s="26">
        <f t="shared" si="224"/>
        <v>0</v>
      </c>
      <c r="CV87" s="26">
        <f t="shared" si="146"/>
        <v>106176.97</v>
      </c>
      <c r="CW87" s="26">
        <f aca="true" t="shared" si="225" ref="CW87:DG87">CW88</f>
        <v>306176.97</v>
      </c>
      <c r="CX87" s="26">
        <f t="shared" si="225"/>
        <v>306176.97</v>
      </c>
      <c r="CY87" s="26">
        <f t="shared" si="225"/>
        <v>0</v>
      </c>
      <c r="CZ87" s="26">
        <f t="shared" si="225"/>
        <v>0</v>
      </c>
      <c r="DA87" s="26">
        <f t="shared" si="225"/>
        <v>0</v>
      </c>
      <c r="DB87" s="26">
        <f t="shared" si="225"/>
        <v>0</v>
      </c>
      <c r="DC87" s="26">
        <f t="shared" si="225"/>
        <v>0</v>
      </c>
      <c r="DD87" s="26">
        <f t="shared" si="225"/>
        <v>0</v>
      </c>
      <c r="DE87" s="26">
        <f t="shared" si="225"/>
        <v>0</v>
      </c>
      <c r="DF87" s="26">
        <f t="shared" si="225"/>
        <v>0</v>
      </c>
      <c r="DG87" s="26">
        <f t="shared" si="225"/>
        <v>0</v>
      </c>
      <c r="DH87" s="26">
        <f t="shared" si="18"/>
        <v>306176.97</v>
      </c>
    </row>
    <row r="88" spans="1:112" ht="24">
      <c r="A88" s="8"/>
      <c r="B88" s="20" t="s">
        <v>348</v>
      </c>
      <c r="C88" s="21" t="s">
        <v>349</v>
      </c>
      <c r="D88" s="22" t="s">
        <v>350</v>
      </c>
      <c r="E88" s="72"/>
      <c r="F88" s="45"/>
      <c r="G88" s="45"/>
      <c r="H88" s="45"/>
      <c r="I88" s="45"/>
      <c r="J88" s="72"/>
      <c r="K88" s="45"/>
      <c r="L88" s="45"/>
      <c r="M88" s="45"/>
      <c r="N88" s="45"/>
      <c r="O88" s="45"/>
      <c r="P88" s="71"/>
      <c r="Q88" s="33"/>
      <c r="R88" s="33"/>
      <c r="S88" s="33"/>
      <c r="T88" s="33"/>
      <c r="U88" s="33"/>
      <c r="V88" s="33"/>
      <c r="W88" s="33"/>
      <c r="X88" s="33"/>
      <c r="Y88" s="33"/>
      <c r="Z88" s="33"/>
      <c r="AA88" s="33"/>
      <c r="AB88" s="32"/>
      <c r="AC88" s="29"/>
      <c r="AD88" s="28"/>
      <c r="AE88" s="28"/>
      <c r="AF88" s="28"/>
      <c r="AG88" s="28"/>
      <c r="AH88" s="29"/>
      <c r="AI88" s="28"/>
      <c r="AJ88" s="28"/>
      <c r="AK88" s="28"/>
      <c r="AL88" s="28"/>
      <c r="AM88" s="28"/>
      <c r="AN88" s="27"/>
      <c r="AO88" s="33"/>
      <c r="AP88" s="33"/>
      <c r="AQ88" s="33"/>
      <c r="AR88" s="33"/>
      <c r="AS88" s="33"/>
      <c r="AT88" s="33"/>
      <c r="AU88" s="33"/>
      <c r="AV88" s="33"/>
      <c r="AW88" s="33"/>
      <c r="AX88" s="33"/>
      <c r="AY88" s="33"/>
      <c r="AZ88" s="32"/>
      <c r="BA88" s="29"/>
      <c r="BB88" s="28"/>
      <c r="BC88" s="28"/>
      <c r="BD88" s="28"/>
      <c r="BE88" s="28"/>
      <c r="BF88" s="29"/>
      <c r="BG88" s="28"/>
      <c r="BH88" s="28"/>
      <c r="BI88" s="28"/>
      <c r="BJ88" s="28"/>
      <c r="BK88" s="28"/>
      <c r="BL88" s="27"/>
      <c r="BM88" s="33">
        <v>200000</v>
      </c>
      <c r="BN88" s="33">
        <v>200000</v>
      </c>
      <c r="BO88" s="33"/>
      <c r="BP88" s="33"/>
      <c r="BQ88" s="33"/>
      <c r="BR88" s="33"/>
      <c r="BS88" s="33"/>
      <c r="BT88" s="33"/>
      <c r="BU88" s="33"/>
      <c r="BV88" s="33"/>
      <c r="BW88" s="33"/>
      <c r="BX88" s="32">
        <f t="shared" si="91"/>
        <v>200000</v>
      </c>
      <c r="BY88" s="29">
        <f>BM88+BA88</f>
        <v>200000</v>
      </c>
      <c r="BZ88" s="28">
        <f>BN88+BB88</f>
        <v>200000</v>
      </c>
      <c r="CA88" s="28">
        <f>BO88+BC88</f>
        <v>0</v>
      </c>
      <c r="CB88" s="28">
        <f>BP88+BD88</f>
        <v>0</v>
      </c>
      <c r="CC88" s="28">
        <f>BQ88+BE88</f>
        <v>0</v>
      </c>
      <c r="CD88" s="29"/>
      <c r="CE88" s="28"/>
      <c r="CF88" s="28"/>
      <c r="CG88" s="28"/>
      <c r="CH88" s="28"/>
      <c r="CI88" s="28"/>
      <c r="CJ88" s="27">
        <f t="shared" si="16"/>
        <v>200000</v>
      </c>
      <c r="CK88" s="33">
        <v>106176.97</v>
      </c>
      <c r="CL88" s="33">
        <v>106176.97</v>
      </c>
      <c r="CM88" s="33"/>
      <c r="CN88" s="33"/>
      <c r="CO88" s="33"/>
      <c r="CP88" s="33"/>
      <c r="CQ88" s="33"/>
      <c r="CR88" s="33"/>
      <c r="CS88" s="33"/>
      <c r="CT88" s="33"/>
      <c r="CU88" s="33"/>
      <c r="CV88" s="32">
        <f t="shared" si="146"/>
        <v>106176.97</v>
      </c>
      <c r="CW88" s="28">
        <f>CK88+BY88</f>
        <v>306176.97</v>
      </c>
      <c r="CX88" s="28">
        <f>CL88+BZ88</f>
        <v>306176.97</v>
      </c>
      <c r="CY88" s="28">
        <f>CM88+CA88</f>
        <v>0</v>
      </c>
      <c r="CZ88" s="28">
        <f>CN88+CB88</f>
        <v>0</v>
      </c>
      <c r="DA88" s="28">
        <f>CO88+CC88</f>
        <v>0</v>
      </c>
      <c r="DB88" s="28"/>
      <c r="DC88" s="28"/>
      <c r="DD88" s="28"/>
      <c r="DE88" s="28"/>
      <c r="DF88" s="28"/>
      <c r="DG88" s="28"/>
      <c r="DH88" s="26">
        <f t="shared" si="18"/>
        <v>306176.97</v>
      </c>
    </row>
    <row r="89" spans="1:112" s="12" customFormat="1" ht="12.75">
      <c r="A89" s="23"/>
      <c r="B89" s="24" t="s">
        <v>195</v>
      </c>
      <c r="C89" s="25"/>
      <c r="D89" s="267" t="s">
        <v>196</v>
      </c>
      <c r="E89" s="40">
        <v>10464510</v>
      </c>
      <c r="F89" s="40">
        <f>SUM(F90:F95)</f>
        <v>9964510</v>
      </c>
      <c r="G89" s="40">
        <f aca="true" t="shared" si="226" ref="G89:O89">SUM(G90:G95)</f>
        <v>0</v>
      </c>
      <c r="H89" s="40">
        <f t="shared" si="226"/>
        <v>0</v>
      </c>
      <c r="I89" s="40">
        <f t="shared" si="226"/>
        <v>0</v>
      </c>
      <c r="J89" s="40">
        <f t="shared" si="226"/>
        <v>0</v>
      </c>
      <c r="K89" s="40">
        <f t="shared" si="226"/>
        <v>0</v>
      </c>
      <c r="L89" s="40">
        <f t="shared" si="226"/>
        <v>0</v>
      </c>
      <c r="M89" s="40">
        <f t="shared" si="226"/>
        <v>0</v>
      </c>
      <c r="N89" s="40">
        <f t="shared" si="226"/>
        <v>0</v>
      </c>
      <c r="O89" s="40">
        <f t="shared" si="226"/>
        <v>0</v>
      </c>
      <c r="P89" s="40">
        <f t="shared" si="1"/>
        <v>10464510</v>
      </c>
      <c r="Q89" s="26">
        <f>SUM(Q90:Q95)</f>
        <v>0</v>
      </c>
      <c r="R89" s="26">
        <f aca="true" t="shared" si="227" ref="R89:AA89">SUM(R90:R95)</f>
        <v>0</v>
      </c>
      <c r="S89" s="26">
        <f t="shared" si="227"/>
        <v>0</v>
      </c>
      <c r="T89" s="26">
        <f t="shared" si="227"/>
        <v>0</v>
      </c>
      <c r="U89" s="26">
        <f t="shared" si="227"/>
        <v>0</v>
      </c>
      <c r="V89" s="26">
        <f t="shared" si="227"/>
        <v>0</v>
      </c>
      <c r="W89" s="26">
        <f t="shared" si="227"/>
        <v>0</v>
      </c>
      <c r="X89" s="26">
        <f t="shared" si="227"/>
        <v>0</v>
      </c>
      <c r="Y89" s="26">
        <f t="shared" si="227"/>
        <v>0</v>
      </c>
      <c r="Z89" s="26">
        <f t="shared" si="227"/>
        <v>0</v>
      </c>
      <c r="AA89" s="26">
        <f t="shared" si="227"/>
        <v>0</v>
      </c>
      <c r="AB89" s="26">
        <f t="shared" si="11"/>
        <v>0</v>
      </c>
      <c r="AC89" s="26">
        <f>SUM(AC90:AC95)</f>
        <v>10464510</v>
      </c>
      <c r="AD89" s="26">
        <f aca="true" t="shared" si="228" ref="AD89:AM89">SUM(AD90:AD95)</f>
        <v>9964510</v>
      </c>
      <c r="AE89" s="26">
        <f t="shared" si="228"/>
        <v>0</v>
      </c>
      <c r="AF89" s="26">
        <f t="shared" si="228"/>
        <v>0</v>
      </c>
      <c r="AG89" s="26">
        <f t="shared" si="228"/>
        <v>0</v>
      </c>
      <c r="AH89" s="26">
        <f t="shared" si="228"/>
        <v>0</v>
      </c>
      <c r="AI89" s="26">
        <f t="shared" si="228"/>
        <v>0</v>
      </c>
      <c r="AJ89" s="26">
        <f t="shared" si="228"/>
        <v>0</v>
      </c>
      <c r="AK89" s="26">
        <f t="shared" si="228"/>
        <v>0</v>
      </c>
      <c r="AL89" s="26">
        <f t="shared" si="228"/>
        <v>0</v>
      </c>
      <c r="AM89" s="26">
        <f t="shared" si="228"/>
        <v>0</v>
      </c>
      <c r="AN89" s="26">
        <f t="shared" si="12"/>
        <v>10464510</v>
      </c>
      <c r="AO89" s="26">
        <f>SUM(AO90:AO95)</f>
        <v>2927670</v>
      </c>
      <c r="AP89" s="26">
        <f aca="true" t="shared" si="229" ref="AP89:AY89">SUM(AP90:AP95)</f>
        <v>2927670</v>
      </c>
      <c r="AQ89" s="26">
        <f t="shared" si="229"/>
        <v>120825</v>
      </c>
      <c r="AR89" s="26">
        <f t="shared" si="229"/>
        <v>12293</v>
      </c>
      <c r="AS89" s="26">
        <f t="shared" si="229"/>
        <v>0</v>
      </c>
      <c r="AT89" s="26">
        <f t="shared" si="229"/>
        <v>1730177</v>
      </c>
      <c r="AU89" s="26">
        <f t="shared" si="229"/>
        <v>0</v>
      </c>
      <c r="AV89" s="26">
        <f t="shared" si="229"/>
        <v>0</v>
      </c>
      <c r="AW89" s="26">
        <f t="shared" si="229"/>
        <v>0</v>
      </c>
      <c r="AX89" s="26">
        <f t="shared" si="229"/>
        <v>1730177</v>
      </c>
      <c r="AY89" s="26">
        <f t="shared" si="229"/>
        <v>1730177</v>
      </c>
      <c r="AZ89" s="26">
        <f t="shared" si="5"/>
        <v>4657847</v>
      </c>
      <c r="BA89" s="26">
        <f aca="true" t="shared" si="230" ref="BA89:BK89">SUM(BA90:BA95)</f>
        <v>13392180</v>
      </c>
      <c r="BB89" s="26">
        <f t="shared" si="230"/>
        <v>12892180</v>
      </c>
      <c r="BC89" s="26">
        <f t="shared" si="230"/>
        <v>120825</v>
      </c>
      <c r="BD89" s="26">
        <f t="shared" si="230"/>
        <v>12293</v>
      </c>
      <c r="BE89" s="26">
        <f t="shared" si="230"/>
        <v>0</v>
      </c>
      <c r="BF89" s="26">
        <f t="shared" si="230"/>
        <v>1730177</v>
      </c>
      <c r="BG89" s="26">
        <f t="shared" si="230"/>
        <v>0</v>
      </c>
      <c r="BH89" s="26">
        <f t="shared" si="230"/>
        <v>0</v>
      </c>
      <c r="BI89" s="26">
        <f t="shared" si="230"/>
        <v>0</v>
      </c>
      <c r="BJ89" s="26">
        <f t="shared" si="230"/>
        <v>1730177</v>
      </c>
      <c r="BK89" s="26">
        <f t="shared" si="230"/>
        <v>1730177</v>
      </c>
      <c r="BL89" s="26">
        <f t="shared" si="14"/>
        <v>15122357</v>
      </c>
      <c r="BM89" s="28">
        <f>SUM(BM90:BM95)</f>
        <v>-24420</v>
      </c>
      <c r="BN89" s="28">
        <f aca="true" t="shared" si="231" ref="BN89:BW89">SUM(BN90:BN95)</f>
        <v>-24420</v>
      </c>
      <c r="BO89" s="28">
        <f t="shared" si="231"/>
        <v>0</v>
      </c>
      <c r="BP89" s="28">
        <f t="shared" si="231"/>
        <v>0</v>
      </c>
      <c r="BQ89" s="28">
        <f t="shared" si="231"/>
        <v>0</v>
      </c>
      <c r="BR89" s="28">
        <f t="shared" si="231"/>
        <v>919000</v>
      </c>
      <c r="BS89" s="28">
        <f t="shared" si="231"/>
        <v>0</v>
      </c>
      <c r="BT89" s="28">
        <f t="shared" si="231"/>
        <v>0</v>
      </c>
      <c r="BU89" s="28">
        <f t="shared" si="231"/>
        <v>0</v>
      </c>
      <c r="BV89" s="28">
        <f t="shared" si="231"/>
        <v>919000</v>
      </c>
      <c r="BW89" s="28">
        <f t="shared" si="231"/>
        <v>919000</v>
      </c>
      <c r="BX89" s="26">
        <f t="shared" si="91"/>
        <v>894580</v>
      </c>
      <c r="BY89" s="26">
        <f aca="true" t="shared" si="232" ref="BY89:CI89">SUM(BY90:BY95)</f>
        <v>13367760</v>
      </c>
      <c r="BZ89" s="26">
        <f t="shared" si="232"/>
        <v>13367760</v>
      </c>
      <c r="CA89" s="26">
        <f t="shared" si="232"/>
        <v>99355</v>
      </c>
      <c r="CB89" s="26">
        <f t="shared" si="232"/>
        <v>12293</v>
      </c>
      <c r="CC89" s="26">
        <f t="shared" si="232"/>
        <v>0</v>
      </c>
      <c r="CD89" s="26">
        <f>SUM(CD90:CD95)</f>
        <v>2649177</v>
      </c>
      <c r="CE89" s="26">
        <f t="shared" si="232"/>
        <v>0</v>
      </c>
      <c r="CF89" s="26">
        <f t="shared" si="232"/>
        <v>0</v>
      </c>
      <c r="CG89" s="26">
        <f t="shared" si="232"/>
        <v>0</v>
      </c>
      <c r="CH89" s="26">
        <f t="shared" si="232"/>
        <v>2649177</v>
      </c>
      <c r="CI89" s="26">
        <f t="shared" si="232"/>
        <v>2649177</v>
      </c>
      <c r="CJ89" s="26">
        <f t="shared" si="16"/>
        <v>16016937</v>
      </c>
      <c r="CK89" s="26">
        <f>SUM(CK90:CK95)</f>
        <v>1292782.4</v>
      </c>
      <c r="CL89" s="26">
        <f aca="true" t="shared" si="233" ref="CL89:CU89">SUM(CL90:CL95)</f>
        <v>48282.4</v>
      </c>
      <c r="CM89" s="26">
        <f t="shared" si="233"/>
        <v>0</v>
      </c>
      <c r="CN89" s="26">
        <f t="shared" si="233"/>
        <v>0</v>
      </c>
      <c r="CO89" s="26">
        <f t="shared" si="233"/>
        <v>1000000</v>
      </c>
      <c r="CP89" s="26">
        <f t="shared" si="233"/>
        <v>781830</v>
      </c>
      <c r="CQ89" s="26">
        <f t="shared" si="233"/>
        <v>0</v>
      </c>
      <c r="CR89" s="26">
        <f t="shared" si="233"/>
        <v>0</v>
      </c>
      <c r="CS89" s="26">
        <f t="shared" si="233"/>
        <v>0</v>
      </c>
      <c r="CT89" s="26">
        <f t="shared" si="233"/>
        <v>781830</v>
      </c>
      <c r="CU89" s="26">
        <f t="shared" si="233"/>
        <v>781830</v>
      </c>
      <c r="CV89" s="26">
        <f t="shared" si="146"/>
        <v>2074612.4</v>
      </c>
      <c r="CW89" s="26">
        <f>SUM(CW90:CW95)</f>
        <v>14660542.4</v>
      </c>
      <c r="CX89" s="26">
        <f>SUM(CX90:CX95)</f>
        <v>13116042.4</v>
      </c>
      <c r="CY89" s="26">
        <f aca="true" t="shared" si="234" ref="CY89:DG89">SUM(CY90:CY95)</f>
        <v>120825</v>
      </c>
      <c r="CZ89" s="26">
        <f t="shared" si="234"/>
        <v>12293</v>
      </c>
      <c r="DA89" s="26">
        <f t="shared" si="234"/>
        <v>1000000</v>
      </c>
      <c r="DB89" s="26">
        <f t="shared" si="234"/>
        <v>3431007</v>
      </c>
      <c r="DC89" s="26">
        <f t="shared" si="234"/>
        <v>0</v>
      </c>
      <c r="DD89" s="26">
        <f t="shared" si="234"/>
        <v>0</v>
      </c>
      <c r="DE89" s="26">
        <f t="shared" si="234"/>
        <v>0</v>
      </c>
      <c r="DF89" s="26">
        <f t="shared" si="234"/>
        <v>3431007</v>
      </c>
      <c r="DG89" s="26">
        <f t="shared" si="234"/>
        <v>3431007</v>
      </c>
      <c r="DH89" s="26">
        <f t="shared" si="18"/>
        <v>18091549.4</v>
      </c>
    </row>
    <row r="90" spans="1:112" ht="12.75">
      <c r="A90" s="8"/>
      <c r="B90" s="20" t="s">
        <v>197</v>
      </c>
      <c r="C90" s="21" t="s">
        <v>198</v>
      </c>
      <c r="D90" s="22" t="s">
        <v>199</v>
      </c>
      <c r="E90" s="72">
        <v>500000</v>
      </c>
      <c r="F90" s="45"/>
      <c r="G90" s="45">
        <v>0</v>
      </c>
      <c r="H90" s="45">
        <v>0</v>
      </c>
      <c r="I90" s="45">
        <v>0</v>
      </c>
      <c r="J90" s="72">
        <v>0</v>
      </c>
      <c r="K90" s="45">
        <v>0</v>
      </c>
      <c r="L90" s="45">
        <v>0</v>
      </c>
      <c r="M90" s="45">
        <v>0</v>
      </c>
      <c r="N90" s="45">
        <v>0</v>
      </c>
      <c r="O90" s="45">
        <v>0</v>
      </c>
      <c r="P90" s="71">
        <f t="shared" si="1"/>
        <v>500000</v>
      </c>
      <c r="Q90" s="33"/>
      <c r="R90" s="33"/>
      <c r="S90" s="33"/>
      <c r="T90" s="33"/>
      <c r="U90" s="33"/>
      <c r="V90" s="33"/>
      <c r="W90" s="33"/>
      <c r="X90" s="33"/>
      <c r="Y90" s="33"/>
      <c r="Z90" s="33"/>
      <c r="AA90" s="33"/>
      <c r="AB90" s="32">
        <f t="shared" si="11"/>
        <v>0</v>
      </c>
      <c r="AC90" s="29">
        <f aca="true" t="shared" si="235" ref="AC90:AE95">E90+Q90</f>
        <v>500000</v>
      </c>
      <c r="AD90" s="28">
        <f t="shared" si="235"/>
        <v>0</v>
      </c>
      <c r="AE90" s="28">
        <f t="shared" si="235"/>
        <v>0</v>
      </c>
      <c r="AF90" s="28">
        <f aca="true" t="shared" si="236" ref="AF90:AG95">T90+H90</f>
        <v>0</v>
      </c>
      <c r="AG90" s="28">
        <f t="shared" si="236"/>
        <v>0</v>
      </c>
      <c r="AH90" s="29">
        <f>J90+V90</f>
        <v>0</v>
      </c>
      <c r="AI90" s="28">
        <f aca="true" t="shared" si="237" ref="AI90:AM95">W90+K90</f>
        <v>0</v>
      </c>
      <c r="AJ90" s="28">
        <f t="shared" si="237"/>
        <v>0</v>
      </c>
      <c r="AK90" s="28">
        <f t="shared" si="237"/>
        <v>0</v>
      </c>
      <c r="AL90" s="28">
        <f t="shared" si="237"/>
        <v>0</v>
      </c>
      <c r="AM90" s="28">
        <f t="shared" si="237"/>
        <v>0</v>
      </c>
      <c r="AN90" s="27">
        <f t="shared" si="12"/>
        <v>500000</v>
      </c>
      <c r="AO90" s="33"/>
      <c r="AP90" s="33"/>
      <c r="AQ90" s="33"/>
      <c r="AR90" s="33"/>
      <c r="AS90" s="33"/>
      <c r="AT90" s="33"/>
      <c r="AU90" s="33"/>
      <c r="AV90" s="33"/>
      <c r="AW90" s="33"/>
      <c r="AX90" s="33"/>
      <c r="AY90" s="33"/>
      <c r="AZ90" s="32">
        <f t="shared" si="5"/>
        <v>0</v>
      </c>
      <c r="BA90" s="29">
        <f aca="true" t="shared" si="238" ref="BA90:BH95">AO90+AC90</f>
        <v>500000</v>
      </c>
      <c r="BB90" s="28">
        <f t="shared" si="238"/>
        <v>0</v>
      </c>
      <c r="BC90" s="28">
        <f t="shared" si="238"/>
        <v>0</v>
      </c>
      <c r="BD90" s="28">
        <f t="shared" si="238"/>
        <v>0</v>
      </c>
      <c r="BE90" s="28">
        <f t="shared" si="238"/>
        <v>0</v>
      </c>
      <c r="BF90" s="29">
        <f t="shared" si="238"/>
        <v>0</v>
      </c>
      <c r="BG90" s="28">
        <f t="shared" si="238"/>
        <v>0</v>
      </c>
      <c r="BH90" s="28">
        <f t="shared" si="238"/>
        <v>0</v>
      </c>
      <c r="BI90" s="28">
        <f aca="true" t="shared" si="239" ref="BI90:BK95">AW90+AK90</f>
        <v>0</v>
      </c>
      <c r="BJ90" s="28">
        <f t="shared" si="239"/>
        <v>0</v>
      </c>
      <c r="BK90" s="28">
        <f t="shared" si="239"/>
        <v>0</v>
      </c>
      <c r="BL90" s="27">
        <f t="shared" si="14"/>
        <v>500000</v>
      </c>
      <c r="BM90" s="33">
        <v>-200000</v>
      </c>
      <c r="BN90" s="33">
        <v>-200000</v>
      </c>
      <c r="BO90" s="33"/>
      <c r="BP90" s="33"/>
      <c r="BQ90" s="33"/>
      <c r="BR90" s="33"/>
      <c r="BS90" s="33"/>
      <c r="BT90" s="33"/>
      <c r="BU90" s="33"/>
      <c r="BV90" s="33"/>
      <c r="BW90" s="33"/>
      <c r="BX90" s="32">
        <f t="shared" si="91"/>
        <v>-200000</v>
      </c>
      <c r="BY90" s="29">
        <f>BM90+BA90</f>
        <v>300000</v>
      </c>
      <c r="BZ90" s="28">
        <v>300000</v>
      </c>
      <c r="CA90" s="28">
        <f aca="true" t="shared" si="240" ref="CA90:CI90">BO90+BC90</f>
        <v>0</v>
      </c>
      <c r="CB90" s="28">
        <f t="shared" si="240"/>
        <v>0</v>
      </c>
      <c r="CC90" s="28">
        <f t="shared" si="240"/>
        <v>0</v>
      </c>
      <c r="CD90" s="29">
        <f t="shared" si="240"/>
        <v>0</v>
      </c>
      <c r="CE90" s="28">
        <f t="shared" si="240"/>
        <v>0</v>
      </c>
      <c r="CF90" s="28">
        <f t="shared" si="240"/>
        <v>0</v>
      </c>
      <c r="CG90" s="28">
        <f t="shared" si="240"/>
        <v>0</v>
      </c>
      <c r="CH90" s="28">
        <f t="shared" si="240"/>
        <v>0</v>
      </c>
      <c r="CI90" s="28">
        <f t="shared" si="240"/>
        <v>0</v>
      </c>
      <c r="CJ90" s="27">
        <f t="shared" si="16"/>
        <v>300000</v>
      </c>
      <c r="CK90" s="33">
        <v>244500</v>
      </c>
      <c r="CL90" s="33"/>
      <c r="CM90" s="33"/>
      <c r="CN90" s="33"/>
      <c r="CO90" s="33"/>
      <c r="CP90" s="33"/>
      <c r="CQ90" s="33"/>
      <c r="CR90" s="33"/>
      <c r="CS90" s="33"/>
      <c r="CT90" s="33"/>
      <c r="CU90" s="33"/>
      <c r="CV90" s="32">
        <f t="shared" si="146"/>
        <v>244500</v>
      </c>
      <c r="CW90" s="28">
        <f aca="true" t="shared" si="241" ref="CW90:CW95">CK90+BY90</f>
        <v>544500</v>
      </c>
      <c r="CX90" s="28"/>
      <c r="CY90" s="28">
        <f aca="true" t="shared" si="242" ref="CY90:DG90">CM90+CA90</f>
        <v>0</v>
      </c>
      <c r="CZ90" s="28">
        <f t="shared" si="242"/>
        <v>0</v>
      </c>
      <c r="DA90" s="28">
        <f t="shared" si="242"/>
        <v>0</v>
      </c>
      <c r="DB90" s="28">
        <f t="shared" si="242"/>
        <v>0</v>
      </c>
      <c r="DC90" s="28">
        <f t="shared" si="242"/>
        <v>0</v>
      </c>
      <c r="DD90" s="28">
        <f t="shared" si="242"/>
        <v>0</v>
      </c>
      <c r="DE90" s="28">
        <f t="shared" si="242"/>
        <v>0</v>
      </c>
      <c r="DF90" s="28">
        <f t="shared" si="242"/>
        <v>0</v>
      </c>
      <c r="DG90" s="28">
        <f t="shared" si="242"/>
        <v>0</v>
      </c>
      <c r="DH90" s="26">
        <f t="shared" si="18"/>
        <v>544500</v>
      </c>
    </row>
    <row r="91" spans="1:112" ht="36">
      <c r="A91" s="8"/>
      <c r="B91" s="20" t="s">
        <v>351</v>
      </c>
      <c r="C91" s="21" t="s">
        <v>203</v>
      </c>
      <c r="D91" s="22" t="s">
        <v>352</v>
      </c>
      <c r="E91" s="72"/>
      <c r="F91" s="45"/>
      <c r="G91" s="45"/>
      <c r="H91" s="45"/>
      <c r="I91" s="45"/>
      <c r="J91" s="72"/>
      <c r="K91" s="45"/>
      <c r="L91" s="45"/>
      <c r="M91" s="45"/>
      <c r="N91" s="45"/>
      <c r="O91" s="45"/>
      <c r="P91" s="71"/>
      <c r="Q91" s="33"/>
      <c r="R91" s="33"/>
      <c r="S91" s="33"/>
      <c r="T91" s="33"/>
      <c r="U91" s="33"/>
      <c r="V91" s="33"/>
      <c r="W91" s="33"/>
      <c r="X91" s="33"/>
      <c r="Y91" s="33"/>
      <c r="Z91" s="33"/>
      <c r="AA91" s="33"/>
      <c r="AB91" s="32"/>
      <c r="AC91" s="29"/>
      <c r="AD91" s="28"/>
      <c r="AE91" s="28"/>
      <c r="AF91" s="28"/>
      <c r="AG91" s="28"/>
      <c r="AH91" s="29"/>
      <c r="AI91" s="28"/>
      <c r="AJ91" s="28"/>
      <c r="AK91" s="28"/>
      <c r="AL91" s="28"/>
      <c r="AM91" s="28"/>
      <c r="AN91" s="27"/>
      <c r="AO91" s="33"/>
      <c r="AP91" s="33"/>
      <c r="AQ91" s="33"/>
      <c r="AR91" s="33"/>
      <c r="AS91" s="33"/>
      <c r="AT91" s="33"/>
      <c r="AU91" s="33"/>
      <c r="AV91" s="33"/>
      <c r="AW91" s="33"/>
      <c r="AX91" s="33"/>
      <c r="AY91" s="33"/>
      <c r="AZ91" s="32"/>
      <c r="BA91" s="29"/>
      <c r="BB91" s="28"/>
      <c r="BC91" s="28"/>
      <c r="BD91" s="28"/>
      <c r="BE91" s="28"/>
      <c r="BF91" s="29"/>
      <c r="BG91" s="28"/>
      <c r="BH91" s="28"/>
      <c r="BI91" s="28"/>
      <c r="BJ91" s="28"/>
      <c r="BK91" s="28"/>
      <c r="BL91" s="27"/>
      <c r="BM91" s="33"/>
      <c r="BN91" s="33"/>
      <c r="BO91" s="33"/>
      <c r="BP91" s="33"/>
      <c r="BQ91" s="33"/>
      <c r="BR91" s="33">
        <v>200000</v>
      </c>
      <c r="BS91" s="33"/>
      <c r="BT91" s="33"/>
      <c r="BU91" s="33"/>
      <c r="BV91" s="33">
        <v>200000</v>
      </c>
      <c r="BW91" s="33">
        <v>200000</v>
      </c>
      <c r="BX91" s="32"/>
      <c r="BY91" s="29">
        <f>BM91+BA91</f>
        <v>0</v>
      </c>
      <c r="BZ91" s="28"/>
      <c r="CA91" s="28"/>
      <c r="CB91" s="28"/>
      <c r="CC91" s="28"/>
      <c r="CD91" s="29">
        <f aca="true" t="shared" si="243" ref="CD91:CI95">BR91+BF91</f>
        <v>200000</v>
      </c>
      <c r="CE91" s="28">
        <f t="shared" si="243"/>
        <v>0</v>
      </c>
      <c r="CF91" s="28">
        <f t="shared" si="243"/>
        <v>0</v>
      </c>
      <c r="CG91" s="28">
        <f t="shared" si="243"/>
        <v>0</v>
      </c>
      <c r="CH91" s="28">
        <f t="shared" si="243"/>
        <v>200000</v>
      </c>
      <c r="CI91" s="28">
        <f t="shared" si="243"/>
        <v>200000</v>
      </c>
      <c r="CJ91" s="27">
        <f t="shared" si="16"/>
        <v>200000</v>
      </c>
      <c r="CK91" s="33"/>
      <c r="CL91" s="33"/>
      <c r="CM91" s="33"/>
      <c r="CN91" s="33"/>
      <c r="CO91" s="33"/>
      <c r="CP91" s="33"/>
      <c r="CQ91" s="33"/>
      <c r="CR91" s="33"/>
      <c r="CS91" s="33"/>
      <c r="CT91" s="33"/>
      <c r="CU91" s="33"/>
      <c r="CV91" s="32">
        <f t="shared" si="146"/>
        <v>0</v>
      </c>
      <c r="CW91" s="28">
        <f t="shared" si="241"/>
        <v>0</v>
      </c>
      <c r="CX91" s="28"/>
      <c r="CY91" s="28"/>
      <c r="CZ91" s="28"/>
      <c r="DA91" s="28"/>
      <c r="DB91" s="28">
        <f aca="true" t="shared" si="244" ref="DB91:DG95">CP91+CD91</f>
        <v>200000</v>
      </c>
      <c r="DC91" s="28">
        <f t="shared" si="244"/>
        <v>0</v>
      </c>
      <c r="DD91" s="28">
        <f t="shared" si="244"/>
        <v>0</v>
      </c>
      <c r="DE91" s="28">
        <f t="shared" si="244"/>
        <v>0</v>
      </c>
      <c r="DF91" s="28">
        <f t="shared" si="244"/>
        <v>200000</v>
      </c>
      <c r="DG91" s="28">
        <f t="shared" si="244"/>
        <v>200000</v>
      </c>
      <c r="DH91" s="26">
        <f t="shared" si="18"/>
        <v>200000</v>
      </c>
    </row>
    <row r="92" spans="1:112" ht="42" customHeight="1">
      <c r="A92" s="8"/>
      <c r="B92" s="20">
        <v>8400</v>
      </c>
      <c r="C92" s="21"/>
      <c r="D92" s="22" t="s">
        <v>394</v>
      </c>
      <c r="E92" s="72"/>
      <c r="F92" s="45"/>
      <c r="G92" s="45"/>
      <c r="H92" s="45"/>
      <c r="I92" s="45"/>
      <c r="J92" s="72"/>
      <c r="K92" s="45"/>
      <c r="L92" s="45"/>
      <c r="M92" s="45"/>
      <c r="N92" s="45"/>
      <c r="O92" s="45"/>
      <c r="P92" s="71"/>
      <c r="Q92" s="33"/>
      <c r="R92" s="33"/>
      <c r="S92" s="33"/>
      <c r="T92" s="33"/>
      <c r="U92" s="33"/>
      <c r="V92" s="33"/>
      <c r="W92" s="33"/>
      <c r="X92" s="33"/>
      <c r="Y92" s="33"/>
      <c r="Z92" s="33"/>
      <c r="AA92" s="33"/>
      <c r="AB92" s="32"/>
      <c r="AC92" s="29"/>
      <c r="AD92" s="28"/>
      <c r="AE92" s="28"/>
      <c r="AF92" s="28"/>
      <c r="AG92" s="28"/>
      <c r="AH92" s="29"/>
      <c r="AI92" s="28"/>
      <c r="AJ92" s="28"/>
      <c r="AK92" s="28"/>
      <c r="AL92" s="28"/>
      <c r="AM92" s="28"/>
      <c r="AN92" s="27"/>
      <c r="AO92" s="33"/>
      <c r="AP92" s="33"/>
      <c r="AQ92" s="33"/>
      <c r="AR92" s="33"/>
      <c r="AS92" s="33"/>
      <c r="AT92" s="33"/>
      <c r="AU92" s="33"/>
      <c r="AV92" s="33"/>
      <c r="AW92" s="33"/>
      <c r="AX92" s="33"/>
      <c r="AY92" s="33"/>
      <c r="AZ92" s="32"/>
      <c r="BA92" s="29"/>
      <c r="BB92" s="28"/>
      <c r="BC92" s="28"/>
      <c r="BD92" s="28"/>
      <c r="BE92" s="28"/>
      <c r="BF92" s="29"/>
      <c r="BG92" s="28"/>
      <c r="BH92" s="28"/>
      <c r="BI92" s="28"/>
      <c r="BJ92" s="28"/>
      <c r="BK92" s="28"/>
      <c r="BL92" s="27"/>
      <c r="BM92" s="33"/>
      <c r="BN92" s="33"/>
      <c r="BO92" s="33"/>
      <c r="BP92" s="33"/>
      <c r="BQ92" s="33"/>
      <c r="BR92" s="33"/>
      <c r="BS92" s="33"/>
      <c r="BT92" s="33"/>
      <c r="BU92" s="33"/>
      <c r="BV92" s="33"/>
      <c r="BW92" s="33"/>
      <c r="BX92" s="32"/>
      <c r="BY92" s="29"/>
      <c r="BZ92" s="28"/>
      <c r="CA92" s="28"/>
      <c r="CB92" s="28"/>
      <c r="CC92" s="28"/>
      <c r="CD92" s="29"/>
      <c r="CE92" s="28"/>
      <c r="CF92" s="28"/>
      <c r="CG92" s="28"/>
      <c r="CH92" s="28"/>
      <c r="CI92" s="28"/>
      <c r="CJ92" s="27"/>
      <c r="CK92" s="33">
        <v>1000000</v>
      </c>
      <c r="CL92" s="33"/>
      <c r="CM92" s="33"/>
      <c r="CN92" s="33"/>
      <c r="CO92" s="33">
        <v>1000000</v>
      </c>
      <c r="CP92" s="33"/>
      <c r="CQ92" s="33"/>
      <c r="CR92" s="33"/>
      <c r="CS92" s="33"/>
      <c r="CT92" s="33"/>
      <c r="CU92" s="33"/>
      <c r="CV92" s="32">
        <f t="shared" si="146"/>
        <v>1000000</v>
      </c>
      <c r="CW92" s="28">
        <f t="shared" si="241"/>
        <v>1000000</v>
      </c>
      <c r="CX92" s="28"/>
      <c r="CY92" s="28"/>
      <c r="CZ92" s="28"/>
      <c r="DA92" s="28">
        <v>1000000</v>
      </c>
      <c r="DB92" s="28"/>
      <c r="DC92" s="28"/>
      <c r="DD92" s="28"/>
      <c r="DE92" s="28"/>
      <c r="DF92" s="28"/>
      <c r="DG92" s="28"/>
      <c r="DH92" s="26">
        <f t="shared" si="18"/>
        <v>1000000</v>
      </c>
    </row>
    <row r="93" spans="1:112" ht="12.75">
      <c r="A93" s="8"/>
      <c r="B93" s="20" t="s">
        <v>200</v>
      </c>
      <c r="C93" s="21" t="s">
        <v>198</v>
      </c>
      <c r="D93" s="22" t="s">
        <v>201</v>
      </c>
      <c r="E93" s="72">
        <v>51180</v>
      </c>
      <c r="F93" s="45">
        <v>51180</v>
      </c>
      <c r="G93" s="45">
        <v>0</v>
      </c>
      <c r="H93" s="45">
        <v>0</v>
      </c>
      <c r="I93" s="45">
        <v>0</v>
      </c>
      <c r="J93" s="72">
        <v>0</v>
      </c>
      <c r="K93" s="45">
        <v>0</v>
      </c>
      <c r="L93" s="45">
        <v>0</v>
      </c>
      <c r="M93" s="45">
        <v>0</v>
      </c>
      <c r="N93" s="45">
        <v>0</v>
      </c>
      <c r="O93" s="45">
        <v>0</v>
      </c>
      <c r="P93" s="71">
        <f t="shared" si="1"/>
        <v>51180</v>
      </c>
      <c r="Q93" s="33"/>
      <c r="R93" s="33"/>
      <c r="S93" s="33"/>
      <c r="T93" s="33"/>
      <c r="U93" s="33"/>
      <c r="V93" s="33"/>
      <c r="W93" s="33"/>
      <c r="X93" s="33"/>
      <c r="Y93" s="33"/>
      <c r="Z93" s="33"/>
      <c r="AA93" s="33"/>
      <c r="AB93" s="32">
        <f t="shared" si="11"/>
        <v>0</v>
      </c>
      <c r="AC93" s="29">
        <f t="shared" si="235"/>
        <v>51180</v>
      </c>
      <c r="AD93" s="28">
        <f t="shared" si="235"/>
        <v>51180</v>
      </c>
      <c r="AE93" s="28">
        <f t="shared" si="235"/>
        <v>0</v>
      </c>
      <c r="AF93" s="28">
        <f t="shared" si="236"/>
        <v>0</v>
      </c>
      <c r="AG93" s="28">
        <f t="shared" si="236"/>
        <v>0</v>
      </c>
      <c r="AH93" s="29">
        <f>J93+V93</f>
        <v>0</v>
      </c>
      <c r="AI93" s="28">
        <f t="shared" si="237"/>
        <v>0</v>
      </c>
      <c r="AJ93" s="28">
        <f t="shared" si="237"/>
        <v>0</v>
      </c>
      <c r="AK93" s="28">
        <f t="shared" si="237"/>
        <v>0</v>
      </c>
      <c r="AL93" s="28">
        <f t="shared" si="237"/>
        <v>0</v>
      </c>
      <c r="AM93" s="28">
        <f t="shared" si="237"/>
        <v>0</v>
      </c>
      <c r="AN93" s="27">
        <f t="shared" si="12"/>
        <v>51180</v>
      </c>
      <c r="AO93" s="58">
        <v>467489</v>
      </c>
      <c r="AP93" s="58">
        <v>467489</v>
      </c>
      <c r="AQ93" s="58">
        <v>120825</v>
      </c>
      <c r="AR93" s="58">
        <v>12293</v>
      </c>
      <c r="AS93" s="58"/>
      <c r="AT93" s="57"/>
      <c r="AU93" s="58"/>
      <c r="AV93" s="58"/>
      <c r="AW93" s="58"/>
      <c r="AX93" s="58"/>
      <c r="AY93" s="58"/>
      <c r="AZ93" s="32">
        <f t="shared" si="5"/>
        <v>467489</v>
      </c>
      <c r="BA93" s="29">
        <f t="shared" si="238"/>
        <v>518669</v>
      </c>
      <c r="BB93" s="28">
        <f t="shared" si="238"/>
        <v>518669</v>
      </c>
      <c r="BC93" s="28">
        <f t="shared" si="238"/>
        <v>120825</v>
      </c>
      <c r="BD93" s="28">
        <f t="shared" si="238"/>
        <v>12293</v>
      </c>
      <c r="BE93" s="28">
        <f t="shared" si="238"/>
        <v>0</v>
      </c>
      <c r="BF93" s="29">
        <f t="shared" si="238"/>
        <v>0</v>
      </c>
      <c r="BG93" s="28">
        <f t="shared" si="238"/>
        <v>0</v>
      </c>
      <c r="BH93" s="28">
        <f t="shared" si="238"/>
        <v>0</v>
      </c>
      <c r="BI93" s="28">
        <f t="shared" si="239"/>
        <v>0</v>
      </c>
      <c r="BJ93" s="28">
        <f t="shared" si="239"/>
        <v>0</v>
      </c>
      <c r="BK93" s="28">
        <f t="shared" si="239"/>
        <v>0</v>
      </c>
      <c r="BL93" s="27">
        <f t="shared" si="14"/>
        <v>518669</v>
      </c>
      <c r="BM93" s="33">
        <v>40875</v>
      </c>
      <c r="BN93" s="33">
        <v>40875</v>
      </c>
      <c r="BO93" s="33"/>
      <c r="BP93" s="33"/>
      <c r="BQ93" s="33"/>
      <c r="BR93" s="33"/>
      <c r="BS93" s="33"/>
      <c r="BT93" s="33"/>
      <c r="BU93" s="33"/>
      <c r="BV93" s="33"/>
      <c r="BW93" s="33"/>
      <c r="BX93" s="32">
        <f t="shared" si="91"/>
        <v>40875</v>
      </c>
      <c r="BY93" s="29">
        <f aca="true" t="shared" si="245" ref="BY93:BZ95">BM93+BA93</f>
        <v>559544</v>
      </c>
      <c r="BZ93" s="28">
        <f t="shared" si="245"/>
        <v>559544</v>
      </c>
      <c r="CA93" s="168">
        <v>99355</v>
      </c>
      <c r="CB93" s="28">
        <f aca="true" t="shared" si="246" ref="CB93:CC95">BP93+BD93</f>
        <v>12293</v>
      </c>
      <c r="CC93" s="28">
        <f t="shared" si="246"/>
        <v>0</v>
      </c>
      <c r="CD93" s="29">
        <f t="shared" si="243"/>
        <v>0</v>
      </c>
      <c r="CE93" s="28">
        <f t="shared" si="243"/>
        <v>0</v>
      </c>
      <c r="CF93" s="28">
        <f t="shared" si="243"/>
        <v>0</v>
      </c>
      <c r="CG93" s="28">
        <f t="shared" si="243"/>
        <v>0</v>
      </c>
      <c r="CH93" s="28">
        <f t="shared" si="243"/>
        <v>0</v>
      </c>
      <c r="CI93" s="28">
        <f t="shared" si="243"/>
        <v>0</v>
      </c>
      <c r="CJ93" s="27">
        <f t="shared" si="16"/>
        <v>559544</v>
      </c>
      <c r="CK93" s="33">
        <v>48282.4</v>
      </c>
      <c r="CL93" s="33">
        <v>48282.4</v>
      </c>
      <c r="CM93" s="33"/>
      <c r="CN93" s="33"/>
      <c r="CO93" s="33"/>
      <c r="CP93" s="33"/>
      <c r="CQ93" s="33"/>
      <c r="CR93" s="33"/>
      <c r="CS93" s="33"/>
      <c r="CT93" s="33"/>
      <c r="CU93" s="33"/>
      <c r="CV93" s="32">
        <f>CK93+CP93</f>
        <v>48282.4</v>
      </c>
      <c r="CW93" s="28">
        <f t="shared" si="241"/>
        <v>607826.4</v>
      </c>
      <c r="CX93" s="28">
        <f>CL93+BZ93</f>
        <v>607826.4</v>
      </c>
      <c r="CY93" s="28">
        <v>120825</v>
      </c>
      <c r="CZ93" s="28">
        <f aca="true" t="shared" si="247" ref="CZ93:DA95">CN93+CB93</f>
        <v>12293</v>
      </c>
      <c r="DA93" s="28">
        <f t="shared" si="247"/>
        <v>0</v>
      </c>
      <c r="DB93" s="28">
        <f t="shared" si="244"/>
        <v>0</v>
      </c>
      <c r="DC93" s="28">
        <f t="shared" si="244"/>
        <v>0</v>
      </c>
      <c r="DD93" s="28">
        <f t="shared" si="244"/>
        <v>0</v>
      </c>
      <c r="DE93" s="28">
        <f t="shared" si="244"/>
        <v>0</v>
      </c>
      <c r="DF93" s="28">
        <f t="shared" si="244"/>
        <v>0</v>
      </c>
      <c r="DG93" s="28">
        <f t="shared" si="244"/>
        <v>0</v>
      </c>
      <c r="DH93" s="26">
        <f t="shared" si="18"/>
        <v>607826.4</v>
      </c>
    </row>
    <row r="94" spans="1:112" ht="12.75">
      <c r="A94" s="8"/>
      <c r="B94" s="20" t="s">
        <v>202</v>
      </c>
      <c r="C94" s="21" t="s">
        <v>203</v>
      </c>
      <c r="D94" s="22" t="s">
        <v>204</v>
      </c>
      <c r="E94" s="72">
        <v>1687791</v>
      </c>
      <c r="F94" s="45">
        <v>1687791</v>
      </c>
      <c r="G94" s="45">
        <v>0</v>
      </c>
      <c r="H94" s="45">
        <v>0</v>
      </c>
      <c r="I94" s="45">
        <v>0</v>
      </c>
      <c r="J94" s="72">
        <v>0</v>
      </c>
      <c r="K94" s="45">
        <v>0</v>
      </c>
      <c r="L94" s="45">
        <v>0</v>
      </c>
      <c r="M94" s="45">
        <v>0</v>
      </c>
      <c r="N94" s="45">
        <v>0</v>
      </c>
      <c r="O94" s="45">
        <v>0</v>
      </c>
      <c r="P94" s="71">
        <f t="shared" si="1"/>
        <v>1687791</v>
      </c>
      <c r="Q94" s="33"/>
      <c r="R94" s="33"/>
      <c r="S94" s="33"/>
      <c r="T94" s="33"/>
      <c r="U94" s="33"/>
      <c r="V94" s="33"/>
      <c r="W94" s="33"/>
      <c r="X94" s="33"/>
      <c r="Y94" s="33"/>
      <c r="Z94" s="33"/>
      <c r="AA94" s="33"/>
      <c r="AB94" s="32">
        <f t="shared" si="11"/>
        <v>0</v>
      </c>
      <c r="AC94" s="29">
        <f t="shared" si="235"/>
        <v>1687791</v>
      </c>
      <c r="AD94" s="28">
        <f t="shared" si="235"/>
        <v>1687791</v>
      </c>
      <c r="AE94" s="28">
        <f t="shared" si="235"/>
        <v>0</v>
      </c>
      <c r="AF94" s="28">
        <f t="shared" si="236"/>
        <v>0</v>
      </c>
      <c r="AG94" s="28">
        <f t="shared" si="236"/>
        <v>0</v>
      </c>
      <c r="AH94" s="29">
        <f>J94+V94</f>
        <v>0</v>
      </c>
      <c r="AI94" s="28">
        <f t="shared" si="237"/>
        <v>0</v>
      </c>
      <c r="AJ94" s="28">
        <f t="shared" si="237"/>
        <v>0</v>
      </c>
      <c r="AK94" s="28">
        <f t="shared" si="237"/>
        <v>0</v>
      </c>
      <c r="AL94" s="28">
        <f t="shared" si="237"/>
        <v>0</v>
      </c>
      <c r="AM94" s="28">
        <f t="shared" si="237"/>
        <v>0</v>
      </c>
      <c r="AN94" s="27">
        <f t="shared" si="12"/>
        <v>1687791</v>
      </c>
      <c r="AO94" s="33"/>
      <c r="AP94" s="33"/>
      <c r="AQ94" s="33"/>
      <c r="AR94" s="33"/>
      <c r="AS94" s="33"/>
      <c r="AT94" s="33"/>
      <c r="AU94" s="33"/>
      <c r="AV94" s="33"/>
      <c r="AW94" s="33"/>
      <c r="AX94" s="33"/>
      <c r="AY94" s="33"/>
      <c r="AZ94" s="32">
        <f t="shared" si="5"/>
        <v>0</v>
      </c>
      <c r="BA94" s="29">
        <f t="shared" si="238"/>
        <v>1687791</v>
      </c>
      <c r="BB94" s="28">
        <f t="shared" si="238"/>
        <v>1687791</v>
      </c>
      <c r="BC94" s="28">
        <f t="shared" si="238"/>
        <v>0</v>
      </c>
      <c r="BD94" s="28">
        <f t="shared" si="238"/>
        <v>0</v>
      </c>
      <c r="BE94" s="28">
        <f t="shared" si="238"/>
        <v>0</v>
      </c>
      <c r="BF94" s="29">
        <f t="shared" si="238"/>
        <v>0</v>
      </c>
      <c r="BG94" s="28">
        <f t="shared" si="238"/>
        <v>0</v>
      </c>
      <c r="BH94" s="28">
        <f t="shared" si="238"/>
        <v>0</v>
      </c>
      <c r="BI94" s="28">
        <f t="shared" si="239"/>
        <v>0</v>
      </c>
      <c r="BJ94" s="28">
        <f t="shared" si="239"/>
        <v>0</v>
      </c>
      <c r="BK94" s="28">
        <f t="shared" si="239"/>
        <v>0</v>
      </c>
      <c r="BL94" s="27">
        <f t="shared" si="14"/>
        <v>1687791</v>
      </c>
      <c r="BM94" s="33">
        <v>233500</v>
      </c>
      <c r="BN94" s="33">
        <v>233500</v>
      </c>
      <c r="BO94" s="33"/>
      <c r="BP94" s="33"/>
      <c r="BQ94" s="33"/>
      <c r="BR94" s="33"/>
      <c r="BS94" s="33"/>
      <c r="BT94" s="33"/>
      <c r="BU94" s="33"/>
      <c r="BV94" s="33"/>
      <c r="BW94" s="33"/>
      <c r="BX94" s="32">
        <f t="shared" si="91"/>
        <v>233500</v>
      </c>
      <c r="BY94" s="29">
        <f t="shared" si="245"/>
        <v>1921291</v>
      </c>
      <c r="BZ94" s="28">
        <f t="shared" si="245"/>
        <v>1921291</v>
      </c>
      <c r="CA94" s="28">
        <f>BO94+BC94</f>
        <v>0</v>
      </c>
      <c r="CB94" s="28">
        <f t="shared" si="246"/>
        <v>0</v>
      </c>
      <c r="CC94" s="28">
        <f t="shared" si="246"/>
        <v>0</v>
      </c>
      <c r="CD94" s="29">
        <f t="shared" si="243"/>
        <v>0</v>
      </c>
      <c r="CE94" s="28">
        <f t="shared" si="243"/>
        <v>0</v>
      </c>
      <c r="CF94" s="28">
        <f t="shared" si="243"/>
        <v>0</v>
      </c>
      <c r="CG94" s="28">
        <f t="shared" si="243"/>
        <v>0</v>
      </c>
      <c r="CH94" s="28">
        <f t="shared" si="243"/>
        <v>0</v>
      </c>
      <c r="CI94" s="28">
        <f t="shared" si="243"/>
        <v>0</v>
      </c>
      <c r="CJ94" s="27">
        <f t="shared" si="16"/>
        <v>1921291</v>
      </c>
      <c r="CK94" s="33"/>
      <c r="CL94" s="33"/>
      <c r="CM94" s="33"/>
      <c r="CN94" s="33"/>
      <c r="CO94" s="33"/>
      <c r="CP94" s="33"/>
      <c r="CQ94" s="33"/>
      <c r="CR94" s="33"/>
      <c r="CS94" s="33"/>
      <c r="CT94" s="33"/>
      <c r="CU94" s="33"/>
      <c r="CV94" s="32">
        <f>CK94+CP94</f>
        <v>0</v>
      </c>
      <c r="CW94" s="28">
        <f t="shared" si="241"/>
        <v>1921291</v>
      </c>
      <c r="CX94" s="28">
        <f>CL94+BZ94</f>
        <v>1921291</v>
      </c>
      <c r="CY94" s="28">
        <f>CM94+CA94</f>
        <v>0</v>
      </c>
      <c r="CZ94" s="28">
        <f t="shared" si="247"/>
        <v>0</v>
      </c>
      <c r="DA94" s="28">
        <f t="shared" si="247"/>
        <v>0</v>
      </c>
      <c r="DB94" s="28">
        <f t="shared" si="244"/>
        <v>0</v>
      </c>
      <c r="DC94" s="28">
        <f t="shared" si="244"/>
        <v>0</v>
      </c>
      <c r="DD94" s="28">
        <f t="shared" si="244"/>
        <v>0</v>
      </c>
      <c r="DE94" s="28">
        <f t="shared" si="244"/>
        <v>0</v>
      </c>
      <c r="DF94" s="28">
        <f t="shared" si="244"/>
        <v>0</v>
      </c>
      <c r="DG94" s="28">
        <f t="shared" si="244"/>
        <v>0</v>
      </c>
      <c r="DH94" s="26">
        <f t="shared" si="18"/>
        <v>1921291</v>
      </c>
    </row>
    <row r="95" spans="1:112" ht="12.75">
      <c r="A95" s="8"/>
      <c r="B95" s="20" t="s">
        <v>205</v>
      </c>
      <c r="C95" s="21" t="s">
        <v>203</v>
      </c>
      <c r="D95" s="22" t="s">
        <v>206</v>
      </c>
      <c r="E95" s="72">
        <v>8225539</v>
      </c>
      <c r="F95" s="45">
        <v>8225539</v>
      </c>
      <c r="G95" s="45">
        <v>0</v>
      </c>
      <c r="H95" s="45">
        <v>0</v>
      </c>
      <c r="I95" s="45">
        <v>0</v>
      </c>
      <c r="J95" s="72">
        <v>0</v>
      </c>
      <c r="K95" s="45">
        <v>0</v>
      </c>
      <c r="L95" s="45">
        <v>0</v>
      </c>
      <c r="M95" s="45">
        <v>0</v>
      </c>
      <c r="N95" s="45">
        <v>0</v>
      </c>
      <c r="O95" s="45">
        <v>0</v>
      </c>
      <c r="P95" s="71">
        <f t="shared" si="1"/>
        <v>8225539</v>
      </c>
      <c r="Q95" s="33"/>
      <c r="R95" s="33"/>
      <c r="S95" s="33"/>
      <c r="T95" s="33"/>
      <c r="U95" s="33"/>
      <c r="V95" s="33"/>
      <c r="W95" s="33"/>
      <c r="X95" s="33"/>
      <c r="Y95" s="33"/>
      <c r="Z95" s="33"/>
      <c r="AA95" s="33"/>
      <c r="AB95" s="32">
        <f t="shared" si="11"/>
        <v>0</v>
      </c>
      <c r="AC95" s="29">
        <f t="shared" si="235"/>
        <v>8225539</v>
      </c>
      <c r="AD95" s="28">
        <f t="shared" si="235"/>
        <v>8225539</v>
      </c>
      <c r="AE95" s="28">
        <f t="shared" si="235"/>
        <v>0</v>
      </c>
      <c r="AF95" s="28">
        <f t="shared" si="236"/>
        <v>0</v>
      </c>
      <c r="AG95" s="28">
        <f t="shared" si="236"/>
        <v>0</v>
      </c>
      <c r="AH95" s="29">
        <f>J95+V95</f>
        <v>0</v>
      </c>
      <c r="AI95" s="28">
        <f t="shared" si="237"/>
        <v>0</v>
      </c>
      <c r="AJ95" s="28">
        <f t="shared" si="237"/>
        <v>0</v>
      </c>
      <c r="AK95" s="28">
        <f t="shared" si="237"/>
        <v>0</v>
      </c>
      <c r="AL95" s="28">
        <f t="shared" si="237"/>
        <v>0</v>
      </c>
      <c r="AM95" s="28">
        <f t="shared" si="237"/>
        <v>0</v>
      </c>
      <c r="AN95" s="27">
        <f t="shared" si="12"/>
        <v>8225539</v>
      </c>
      <c r="AO95" s="58">
        <v>2460181</v>
      </c>
      <c r="AP95" s="58">
        <v>2460181</v>
      </c>
      <c r="AQ95" s="58"/>
      <c r="AR95" s="58"/>
      <c r="AS95" s="58"/>
      <c r="AT95" s="57">
        <v>1730177</v>
      </c>
      <c r="AU95" s="58"/>
      <c r="AV95" s="58"/>
      <c r="AW95" s="58"/>
      <c r="AX95" s="58">
        <v>1730177</v>
      </c>
      <c r="AY95" s="58">
        <v>1730177</v>
      </c>
      <c r="AZ95" s="32">
        <f t="shared" si="5"/>
        <v>4190358</v>
      </c>
      <c r="BA95" s="29">
        <f t="shared" si="238"/>
        <v>10685720</v>
      </c>
      <c r="BB95" s="28">
        <f t="shared" si="238"/>
        <v>10685720</v>
      </c>
      <c r="BC95" s="28">
        <f t="shared" si="238"/>
        <v>0</v>
      </c>
      <c r="BD95" s="28">
        <f t="shared" si="238"/>
        <v>0</v>
      </c>
      <c r="BE95" s="28">
        <f t="shared" si="238"/>
        <v>0</v>
      </c>
      <c r="BF95" s="29">
        <f t="shared" si="238"/>
        <v>1730177</v>
      </c>
      <c r="BG95" s="28">
        <f t="shared" si="238"/>
        <v>0</v>
      </c>
      <c r="BH95" s="28">
        <f t="shared" si="238"/>
        <v>0</v>
      </c>
      <c r="BI95" s="28">
        <f t="shared" si="239"/>
        <v>0</v>
      </c>
      <c r="BJ95" s="28">
        <f t="shared" si="239"/>
        <v>1730177</v>
      </c>
      <c r="BK95" s="28">
        <f t="shared" si="239"/>
        <v>1730177</v>
      </c>
      <c r="BL95" s="27">
        <f t="shared" si="14"/>
        <v>12415897</v>
      </c>
      <c r="BM95" s="33">
        <v>-98795</v>
      </c>
      <c r="BN95" s="33">
        <v>-98795</v>
      </c>
      <c r="BO95" s="33"/>
      <c r="BP95" s="33"/>
      <c r="BQ95" s="33"/>
      <c r="BR95" s="33">
        <v>719000</v>
      </c>
      <c r="BS95" s="33"/>
      <c r="BT95" s="33"/>
      <c r="BU95" s="33"/>
      <c r="BV95" s="33">
        <v>719000</v>
      </c>
      <c r="BW95" s="33">
        <v>719000</v>
      </c>
      <c r="BX95" s="32">
        <f t="shared" si="91"/>
        <v>620205</v>
      </c>
      <c r="BY95" s="29">
        <f t="shared" si="245"/>
        <v>10586925</v>
      </c>
      <c r="BZ95" s="28">
        <f t="shared" si="245"/>
        <v>10586925</v>
      </c>
      <c r="CA95" s="28">
        <f>BO95+BC95</f>
        <v>0</v>
      </c>
      <c r="CB95" s="28">
        <f t="shared" si="246"/>
        <v>0</v>
      </c>
      <c r="CC95" s="28">
        <f t="shared" si="246"/>
        <v>0</v>
      </c>
      <c r="CD95" s="29">
        <f t="shared" si="243"/>
        <v>2449177</v>
      </c>
      <c r="CE95" s="28">
        <f t="shared" si="243"/>
        <v>0</v>
      </c>
      <c r="CF95" s="28">
        <f t="shared" si="243"/>
        <v>0</v>
      </c>
      <c r="CG95" s="28">
        <f t="shared" si="243"/>
        <v>0</v>
      </c>
      <c r="CH95" s="28">
        <f t="shared" si="243"/>
        <v>2449177</v>
      </c>
      <c r="CI95" s="28">
        <f t="shared" si="243"/>
        <v>2449177</v>
      </c>
      <c r="CJ95" s="27">
        <f t="shared" si="16"/>
        <v>13036102</v>
      </c>
      <c r="CK95" s="33"/>
      <c r="CL95" s="33"/>
      <c r="CM95" s="33"/>
      <c r="CN95" s="33"/>
      <c r="CO95" s="33"/>
      <c r="CP95" s="33">
        <v>781830</v>
      </c>
      <c r="CQ95" s="33"/>
      <c r="CR95" s="33"/>
      <c r="CS95" s="33"/>
      <c r="CT95" s="33">
        <v>781830</v>
      </c>
      <c r="CU95" s="33">
        <v>781830</v>
      </c>
      <c r="CV95" s="32">
        <f>CK95+CP95</f>
        <v>781830</v>
      </c>
      <c r="CW95" s="28">
        <f t="shared" si="241"/>
        <v>10586925</v>
      </c>
      <c r="CX95" s="28">
        <f>CL95+BZ95</f>
        <v>10586925</v>
      </c>
      <c r="CY95" s="28">
        <f>CM95+CA95</f>
        <v>0</v>
      </c>
      <c r="CZ95" s="28">
        <f t="shared" si="247"/>
        <v>0</v>
      </c>
      <c r="DA95" s="28">
        <f t="shared" si="247"/>
        <v>0</v>
      </c>
      <c r="DB95" s="28">
        <f t="shared" si="244"/>
        <v>3231007</v>
      </c>
      <c r="DC95" s="28">
        <f t="shared" si="244"/>
        <v>0</v>
      </c>
      <c r="DD95" s="28">
        <f t="shared" si="244"/>
        <v>0</v>
      </c>
      <c r="DE95" s="28">
        <f t="shared" si="244"/>
        <v>0</v>
      </c>
      <c r="DF95" s="28">
        <f t="shared" si="244"/>
        <v>3231007</v>
      </c>
      <c r="DG95" s="28">
        <f t="shared" si="244"/>
        <v>3231007</v>
      </c>
      <c r="DH95" s="26">
        <f t="shared" si="18"/>
        <v>13817932</v>
      </c>
    </row>
    <row r="96" spans="1:112" s="12" customFormat="1" ht="15.75" customHeight="1">
      <c r="A96" s="23"/>
      <c r="B96" s="24" t="s">
        <v>207</v>
      </c>
      <c r="C96" s="25"/>
      <c r="D96" s="19" t="s">
        <v>7</v>
      </c>
      <c r="E96" s="40">
        <f aca="true" t="shared" si="248" ref="E96:P96">E18+E20+E31+E36+E71+E77+E83+E85+E89</f>
        <v>244421757</v>
      </c>
      <c r="F96" s="40">
        <f t="shared" si="248"/>
        <v>243921757</v>
      </c>
      <c r="G96" s="40">
        <f t="shared" si="248"/>
        <v>103499003</v>
      </c>
      <c r="H96" s="40">
        <f t="shared" si="248"/>
        <v>10903176</v>
      </c>
      <c r="I96" s="40">
        <f t="shared" si="248"/>
        <v>0</v>
      </c>
      <c r="J96" s="40">
        <f t="shared" si="248"/>
        <v>1946557</v>
      </c>
      <c r="K96" s="40">
        <f t="shared" si="248"/>
        <v>1946557</v>
      </c>
      <c r="L96" s="40">
        <f t="shared" si="248"/>
        <v>295926</v>
      </c>
      <c r="M96" s="40">
        <f t="shared" si="248"/>
        <v>155582</v>
      </c>
      <c r="N96" s="40">
        <f t="shared" si="248"/>
        <v>0</v>
      </c>
      <c r="O96" s="40">
        <f t="shared" si="248"/>
        <v>0</v>
      </c>
      <c r="P96" s="40">
        <f t="shared" si="248"/>
        <v>246368314</v>
      </c>
      <c r="Q96" s="26">
        <f aca="true" t="shared" si="249" ref="Q96:AA96">Q89+Q85+Q83+Q77+Q71+Q36+Q31+Q20+Q18</f>
        <v>11600</v>
      </c>
      <c r="R96" s="26">
        <f t="shared" si="249"/>
        <v>11600</v>
      </c>
      <c r="S96" s="26">
        <f t="shared" si="249"/>
        <v>-153900</v>
      </c>
      <c r="T96" s="26">
        <f t="shared" si="249"/>
        <v>9500</v>
      </c>
      <c r="U96" s="26">
        <f t="shared" si="249"/>
        <v>0</v>
      </c>
      <c r="V96" s="26">
        <f t="shared" si="249"/>
        <v>0</v>
      </c>
      <c r="W96" s="26">
        <f t="shared" si="249"/>
        <v>-71000</v>
      </c>
      <c r="X96" s="26">
        <f t="shared" si="249"/>
        <v>0</v>
      </c>
      <c r="Y96" s="26">
        <f t="shared" si="249"/>
        <v>46000</v>
      </c>
      <c r="Z96" s="26">
        <f t="shared" si="249"/>
        <v>71000</v>
      </c>
      <c r="AA96" s="26">
        <f t="shared" si="249"/>
        <v>0</v>
      </c>
      <c r="AB96" s="26">
        <f t="shared" si="11"/>
        <v>11600</v>
      </c>
      <c r="AC96" s="26">
        <f aca="true" t="shared" si="250" ref="AC96:AM96">AC89+AC85+AC83+AC77+AC71+AC36+AC31+AC20+AC18</f>
        <v>244433357</v>
      </c>
      <c r="AD96" s="26">
        <f t="shared" si="250"/>
        <v>243933357</v>
      </c>
      <c r="AE96" s="26">
        <f t="shared" si="250"/>
        <v>103345103</v>
      </c>
      <c r="AF96" s="26">
        <f t="shared" si="250"/>
        <v>10912676</v>
      </c>
      <c r="AG96" s="26">
        <f t="shared" si="250"/>
        <v>0</v>
      </c>
      <c r="AH96" s="26">
        <f t="shared" si="250"/>
        <v>1946557</v>
      </c>
      <c r="AI96" s="26">
        <f t="shared" si="250"/>
        <v>1875557</v>
      </c>
      <c r="AJ96" s="26">
        <f t="shared" si="250"/>
        <v>295926</v>
      </c>
      <c r="AK96" s="26">
        <f t="shared" si="250"/>
        <v>201582</v>
      </c>
      <c r="AL96" s="26">
        <f t="shared" si="250"/>
        <v>71000</v>
      </c>
      <c r="AM96" s="26">
        <f t="shared" si="250"/>
        <v>0</v>
      </c>
      <c r="AN96" s="26">
        <f t="shared" si="12"/>
        <v>246379914</v>
      </c>
      <c r="AO96" s="26">
        <f>AO89+AO85+AO83+AO77+AO71+AO36+AO31+AO20+AO18</f>
        <v>7812253</v>
      </c>
      <c r="AP96" s="26">
        <f>AP89+AP85+AP83+AP77+AP71+AP36+AP31+AP20+AP18</f>
        <v>7812253</v>
      </c>
      <c r="AQ96" s="26">
        <f>AQ89+AQ85+AQ83+AQ77+AQ71+AQ36+AQ31+AQ20+AQ18</f>
        <v>2995132</v>
      </c>
      <c r="AR96" s="26">
        <f>AR89+AR85+AR83+AR77+AR71+AR36+AR31+AR20+AR18</f>
        <v>352273</v>
      </c>
      <c r="AS96" s="26">
        <f>AS89+AS85+AS83+AS77+AS71+AS36+AS31+AS20+AS18</f>
        <v>0</v>
      </c>
      <c r="AT96" s="26">
        <f aca="true" t="shared" si="251" ref="AT96:AY96">AT89+AT85+AT83+AT77+AT71+AT36+AT31+AT20+AT18+AT81</f>
        <v>7707406.6899999995</v>
      </c>
      <c r="AU96" s="26">
        <f t="shared" si="251"/>
        <v>119520.63</v>
      </c>
      <c r="AV96" s="26">
        <f t="shared" si="251"/>
        <v>2000</v>
      </c>
      <c r="AW96" s="26">
        <f t="shared" si="251"/>
        <v>9752.1</v>
      </c>
      <c r="AX96" s="26">
        <f t="shared" si="251"/>
        <v>7587886.0600000005</v>
      </c>
      <c r="AY96" s="26">
        <f t="shared" si="251"/>
        <v>7601198.0600000005</v>
      </c>
      <c r="AZ96" s="26">
        <f>AO96+AT96</f>
        <v>15519659.69</v>
      </c>
      <c r="BA96" s="26">
        <f aca="true" t="shared" si="252" ref="BA96:BK96">BA89+BA85+BA83+BA77+BA71+BA36+BA31+BA20+BA18+BA81</f>
        <v>252245610</v>
      </c>
      <c r="BB96" s="26">
        <f t="shared" si="252"/>
        <v>251745610</v>
      </c>
      <c r="BC96" s="26">
        <f t="shared" si="252"/>
        <v>106340235</v>
      </c>
      <c r="BD96" s="26">
        <f t="shared" si="252"/>
        <v>11264949</v>
      </c>
      <c r="BE96" s="26">
        <f t="shared" si="252"/>
        <v>0</v>
      </c>
      <c r="BF96" s="26">
        <f t="shared" si="252"/>
        <v>9653963.69</v>
      </c>
      <c r="BG96" s="26">
        <f t="shared" si="252"/>
        <v>1995077.63</v>
      </c>
      <c r="BH96" s="26">
        <f t="shared" si="252"/>
        <v>297926</v>
      </c>
      <c r="BI96" s="26">
        <f t="shared" si="252"/>
        <v>211334.1</v>
      </c>
      <c r="BJ96" s="26">
        <f t="shared" si="252"/>
        <v>7658886.0600000005</v>
      </c>
      <c r="BK96" s="26">
        <f t="shared" si="252"/>
        <v>7601198.0600000005</v>
      </c>
      <c r="BL96" s="26">
        <f t="shared" si="14"/>
        <v>261899573.69</v>
      </c>
      <c r="BM96" s="26">
        <f>BM89+BM85+BM83+BM77+BM71+BM36+BM31+BM20+BM18</f>
        <v>438150.5999999995</v>
      </c>
      <c r="BN96" s="26">
        <f>BN89+BN85+BN83+BN77+BN71+BN36+BN31+BN20+BN18</f>
        <v>438150.5999999995</v>
      </c>
      <c r="BO96" s="26">
        <f>BO89+BO85+BO83+BO77+BO71+BO36+BO31+BO20+BO18</f>
        <v>123064</v>
      </c>
      <c r="BP96" s="26">
        <f>BP89+BP85+BP83+BP77+BP71+BP36+BP31+BP20+BP18</f>
        <v>49126</v>
      </c>
      <c r="BQ96" s="26">
        <f>BQ89+BQ85+BQ83+BQ77+BQ71+BQ36+BQ31+BQ20+BQ18</f>
        <v>0</v>
      </c>
      <c r="BR96" s="26">
        <f aca="true" t="shared" si="253" ref="BR96:BW96">BR89+BR85+BR83+BR77+BR71+BR36+BR31+BR20+BR18+BR81</f>
        <v>9339880.2</v>
      </c>
      <c r="BS96" s="26">
        <f t="shared" si="253"/>
        <v>582894.44</v>
      </c>
      <c r="BT96" s="26">
        <f t="shared" si="253"/>
        <v>-15100</v>
      </c>
      <c r="BU96" s="26">
        <f t="shared" si="253"/>
        <v>33257.4</v>
      </c>
      <c r="BV96" s="26">
        <f t="shared" si="253"/>
        <v>8754985.76</v>
      </c>
      <c r="BW96" s="26">
        <f t="shared" si="253"/>
        <v>8220816.2</v>
      </c>
      <c r="BX96" s="26">
        <f>BM96+BR96</f>
        <v>9778030.799999999</v>
      </c>
      <c r="BY96" s="26">
        <f>BY89+BY85+BY83+BY77+BY71+BY36+BY31+BY20+BY18+BY81+BY87</f>
        <v>252883760.6</v>
      </c>
      <c r="BZ96" s="26">
        <f>BZ89+BZ85+BZ83+BZ77+BZ71+BZ36+BZ31+BZ20+BZ18+BZ81+BZ87</f>
        <v>252883760.6</v>
      </c>
      <c r="CA96" s="26">
        <f>CA89+CA85+CA83+CA77+CA71+CA36+CA31+CA20+CA18+CA81+CA87</f>
        <v>55976083</v>
      </c>
      <c r="CB96" s="26">
        <f>CB89+CB85+CB83+CB77+CB71+CB36+CB31+CB20+CB18+CB81+CB87</f>
        <v>7405963</v>
      </c>
      <c r="CC96" s="26">
        <f aca="true" t="shared" si="254" ref="CC96:CI96">CC89+CC85+CC83+CC77+CC71+CC36+CC31+CC20+CC18+CC81</f>
        <v>0</v>
      </c>
      <c r="CD96" s="26">
        <f t="shared" si="254"/>
        <v>18993843.89</v>
      </c>
      <c r="CE96" s="26">
        <f t="shared" si="254"/>
        <v>2577972.0700000003</v>
      </c>
      <c r="CF96" s="26">
        <f t="shared" si="254"/>
        <v>46000</v>
      </c>
      <c r="CG96" s="26">
        <f t="shared" si="254"/>
        <v>213180.5</v>
      </c>
      <c r="CH96" s="26">
        <f t="shared" si="254"/>
        <v>16413871.82</v>
      </c>
      <c r="CI96" s="26">
        <f t="shared" si="254"/>
        <v>15821414.26</v>
      </c>
      <c r="CJ96" s="26">
        <f t="shared" si="16"/>
        <v>271877604.49</v>
      </c>
      <c r="CK96" s="26">
        <f>CK89+CK85+CK83+CK77+CK71+CK36+CK31+CK20+CK18+CK87</f>
        <v>2028289.3699999999</v>
      </c>
      <c r="CL96" s="26">
        <f aca="true" t="shared" si="255" ref="CL96:CU96">CL89+CL85+CL83+CL77+CL71+CL36+CL31+CL20+CL18+CL87</f>
        <v>783789.3700000001</v>
      </c>
      <c r="CM96" s="26">
        <f t="shared" si="255"/>
        <v>288452</v>
      </c>
      <c r="CN96" s="26">
        <f t="shared" si="255"/>
        <v>12819</v>
      </c>
      <c r="CO96" s="26">
        <f t="shared" si="255"/>
        <v>1000000</v>
      </c>
      <c r="CP96" s="26">
        <f t="shared" si="255"/>
        <v>6505519.079999999</v>
      </c>
      <c r="CQ96" s="26">
        <f t="shared" si="255"/>
        <v>447977.11</v>
      </c>
      <c r="CR96" s="26">
        <f t="shared" si="255"/>
        <v>13100</v>
      </c>
      <c r="CS96" s="26">
        <f t="shared" si="255"/>
        <v>0</v>
      </c>
      <c r="CT96" s="26">
        <f t="shared" si="255"/>
        <v>6057541.67</v>
      </c>
      <c r="CU96" s="26">
        <f t="shared" si="255"/>
        <v>5792783</v>
      </c>
      <c r="CV96" s="26">
        <f>CK96+CP96</f>
        <v>8533808.45</v>
      </c>
      <c r="CW96" s="26">
        <f>CW89+CW85+CW83+CW77+CW71+CW36+CW31+CW20+CW18+CW81+CW87</f>
        <v>254912049.96999997</v>
      </c>
      <c r="CX96" s="26">
        <f>CX89+CX85+CX83+CX77+CX71+CX36+CX31+CX20+CX18+CX81+CX87</f>
        <v>253367549.96999997</v>
      </c>
      <c r="CY96" s="26">
        <f>CY89+CY85+CY83+CY77+CY71+CY36+CY31+CY20+CY18+CY81+CY87</f>
        <v>107080951</v>
      </c>
      <c r="CZ96" s="26">
        <f>CZ89+CZ85+CZ83+CZ77+CZ71+CZ36+CZ31+CZ20+CZ18+CZ81+CZ87</f>
        <v>11326894</v>
      </c>
      <c r="DA96" s="26">
        <f aca="true" t="shared" si="256" ref="DA96:DG96">DA89+DA85+DA83+DA77+DA71+DA36+DA31+DA20+DA18+DA81</f>
        <v>1000000</v>
      </c>
      <c r="DB96" s="26">
        <f t="shared" si="256"/>
        <v>25499362.97</v>
      </c>
      <c r="DC96" s="26">
        <f t="shared" si="256"/>
        <v>3025949.1799999997</v>
      </c>
      <c r="DD96" s="26">
        <f t="shared" si="256"/>
        <v>61100</v>
      </c>
      <c r="DE96" s="26">
        <f t="shared" si="256"/>
        <v>213180.5</v>
      </c>
      <c r="DF96" s="26">
        <f t="shared" si="256"/>
        <v>22471413.490000002</v>
      </c>
      <c r="DG96" s="26">
        <f t="shared" si="256"/>
        <v>21614197.259999998</v>
      </c>
      <c r="DH96" s="26">
        <f t="shared" si="18"/>
        <v>280411412.93999994</v>
      </c>
    </row>
    <row r="97" spans="1:112" s="12" customFormat="1" ht="15.75" customHeight="1">
      <c r="A97" s="221"/>
      <c r="B97" s="222"/>
      <c r="C97" s="223"/>
      <c r="D97" s="224"/>
      <c r="E97" s="286"/>
      <c r="F97" s="286"/>
      <c r="G97" s="286"/>
      <c r="H97" s="286"/>
      <c r="I97" s="286"/>
      <c r="J97" s="286"/>
      <c r="K97" s="286"/>
      <c r="L97" s="286"/>
      <c r="M97" s="286"/>
      <c r="N97" s="286"/>
      <c r="O97" s="286"/>
      <c r="P97" s="286"/>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row>
    <row r="98" spans="29:112" s="230" customFormat="1" ht="15.75" customHeight="1">
      <c r="AC98" s="231"/>
      <c r="AH98" s="231"/>
      <c r="AN98" s="226"/>
      <c r="AZ98" s="232"/>
      <c r="BG98" s="233"/>
      <c r="BM98" s="227"/>
      <c r="BN98" s="227"/>
      <c r="BO98" s="227"/>
      <c r="BP98" s="227"/>
      <c r="BQ98" s="227"/>
      <c r="BR98" s="227"/>
      <c r="BS98" s="227"/>
      <c r="BT98" s="227"/>
      <c r="BU98" s="227"/>
      <c r="BV98" s="227"/>
      <c r="BW98" s="227"/>
      <c r="CK98" s="231"/>
      <c r="CW98" s="285"/>
      <c r="CY98" s="9"/>
      <c r="CZ98" s="9"/>
      <c r="DB98" s="285"/>
      <c r="DD98" s="69"/>
      <c r="DE98" s="69"/>
      <c r="DH98" s="233"/>
    </row>
    <row r="99" spans="65:75" ht="12.75">
      <c r="BM99" s="172"/>
      <c r="BN99" s="172"/>
      <c r="BO99" s="172"/>
      <c r="BP99" s="172"/>
      <c r="BQ99" s="172"/>
      <c r="BR99" s="172"/>
      <c r="BS99" s="172"/>
      <c r="BT99" s="172"/>
      <c r="BU99" s="172"/>
      <c r="BV99" s="172"/>
      <c r="BW99" s="172"/>
    </row>
    <row r="100" spans="1:112" s="4" customFormat="1" ht="15.75">
      <c r="A100" s="52" t="s">
        <v>404</v>
      </c>
      <c r="B100" s="53"/>
      <c r="AH100" s="155"/>
      <c r="BG100" s="37"/>
      <c r="BM100" s="225"/>
      <c r="BN100" s="225"/>
      <c r="BO100" s="225"/>
      <c r="BP100" s="225"/>
      <c r="BQ100" s="225"/>
      <c r="BR100" s="225"/>
      <c r="BS100" s="225"/>
      <c r="BT100" s="225"/>
      <c r="BU100" s="225"/>
      <c r="BV100" s="225"/>
      <c r="BW100" s="225"/>
      <c r="CW100" s="37"/>
      <c r="CX100" s="4" t="s">
        <v>317</v>
      </c>
      <c r="DB100" s="37"/>
      <c r="DH100" s="37"/>
    </row>
    <row r="101" spans="65:75" ht="12.75">
      <c r="BM101" s="172"/>
      <c r="BN101" s="172"/>
      <c r="BO101" s="172"/>
      <c r="BP101" s="172"/>
      <c r="BQ101" s="172"/>
      <c r="BR101" s="172"/>
      <c r="BS101" s="172"/>
      <c r="BT101" s="172"/>
      <c r="BU101" s="172"/>
      <c r="BV101" s="172"/>
      <c r="BW101" s="172"/>
    </row>
    <row r="102" spans="65:75" ht="12.75" hidden="1">
      <c r="BM102" s="172"/>
      <c r="BN102" s="172"/>
      <c r="BO102" s="172"/>
      <c r="BP102" s="172"/>
      <c r="BQ102" s="172"/>
      <c r="BR102" s="172"/>
      <c r="BS102" s="172"/>
      <c r="BT102" s="172"/>
      <c r="BU102" s="172"/>
      <c r="BV102" s="172"/>
      <c r="BW102" s="172"/>
    </row>
    <row r="103" spans="65:75" ht="12.75" hidden="1">
      <c r="BM103" s="172"/>
      <c r="BN103" s="172"/>
      <c r="BO103" s="172"/>
      <c r="BP103" s="172"/>
      <c r="BQ103" s="172"/>
      <c r="BR103" s="172"/>
      <c r="BS103" s="172"/>
      <c r="BT103" s="172"/>
      <c r="BU103" s="172"/>
      <c r="BV103" s="172"/>
      <c r="BW103" s="172"/>
    </row>
    <row r="104" spans="4:112" s="307" customFormat="1" ht="27" customHeight="1" hidden="1">
      <c r="D104" s="308" t="s">
        <v>406</v>
      </c>
      <c r="AH104" s="228"/>
      <c r="AZ104" s="309"/>
      <c r="BG104" s="310"/>
      <c r="BM104" s="229"/>
      <c r="BN104" s="229"/>
      <c r="BO104" s="229"/>
      <c r="BP104" s="229"/>
      <c r="BQ104" s="229"/>
      <c r="BR104" s="229"/>
      <c r="BS104" s="229"/>
      <c r="BT104" s="229"/>
      <c r="BU104" s="229"/>
      <c r="BV104" s="229"/>
      <c r="BW104" s="229"/>
      <c r="CW104" s="311">
        <f>доходи!AJ64-КФК!CW96</f>
        <v>-11268681.369999975</v>
      </c>
      <c r="CX104" s="312"/>
      <c r="CY104" s="312"/>
      <c r="CZ104" s="312"/>
      <c r="DA104" s="312"/>
      <c r="DB104" s="311">
        <f>доходи!AK64-КФК!DB96</f>
        <v>-13827934.459999999</v>
      </c>
      <c r="DH104" s="310"/>
    </row>
    <row r="105" spans="4:112" s="307" customFormat="1" ht="18.75" hidden="1">
      <c r="D105" s="307" t="s">
        <v>407</v>
      </c>
      <c r="AH105" s="228"/>
      <c r="AZ105" s="309"/>
      <c r="BG105" s="310"/>
      <c r="BM105" s="229"/>
      <c r="BN105" s="229"/>
      <c r="BO105" s="229"/>
      <c r="BP105" s="229"/>
      <c r="BQ105" s="229"/>
      <c r="BR105" s="229"/>
      <c r="BS105" s="229"/>
      <c r="BT105" s="229"/>
      <c r="BU105" s="229"/>
      <c r="BV105" s="229"/>
      <c r="BW105" s="229"/>
      <c r="CW105" s="310">
        <v>14603734</v>
      </c>
      <c r="DB105" s="310">
        <v>15177471.94</v>
      </c>
      <c r="DH105" s="310"/>
    </row>
    <row r="106" spans="65:106" ht="12.75" hidden="1">
      <c r="BM106" s="172"/>
      <c r="BN106" s="172"/>
      <c r="BO106" s="172"/>
      <c r="BP106" s="172"/>
      <c r="BQ106" s="172"/>
      <c r="BR106" s="172"/>
      <c r="BS106" s="172"/>
      <c r="BT106" s="172"/>
      <c r="BU106" s="172"/>
      <c r="BV106" s="172"/>
      <c r="BW106" s="172"/>
      <c r="CW106" s="234">
        <f>CW104+CW105</f>
        <v>3335052.630000025</v>
      </c>
      <c r="DB106" s="234">
        <f>DB104+DB105</f>
        <v>1349537.4800000004</v>
      </c>
    </row>
    <row r="107" spans="65:75" ht="12.75" hidden="1">
      <c r="BM107" s="172"/>
      <c r="BN107" s="172"/>
      <c r="BO107" s="172"/>
      <c r="BP107" s="172"/>
      <c r="BQ107" s="172"/>
      <c r="BR107" s="172"/>
      <c r="BS107" s="172"/>
      <c r="BT107" s="172"/>
      <c r="BU107" s="172"/>
      <c r="BV107" s="172"/>
      <c r="BW107" s="172"/>
    </row>
    <row r="108" spans="65:75" ht="12.75" hidden="1">
      <c r="BM108" s="172"/>
      <c r="BN108" s="172"/>
      <c r="BO108" s="172"/>
      <c r="BP108" s="172"/>
      <c r="BQ108" s="172"/>
      <c r="BR108" s="172"/>
      <c r="BS108" s="172"/>
      <c r="BT108" s="172"/>
      <c r="BU108" s="172"/>
      <c r="BV108" s="172"/>
      <c r="BW108" s="172"/>
    </row>
    <row r="109" spans="65:75" ht="12.75" hidden="1">
      <c r="BM109" s="172"/>
      <c r="BN109" s="172"/>
      <c r="BO109" s="172"/>
      <c r="BP109" s="172"/>
      <c r="BQ109" s="172"/>
      <c r="BR109" s="172"/>
      <c r="BS109" s="172"/>
      <c r="BT109" s="172"/>
      <c r="BU109" s="172"/>
      <c r="BV109" s="172"/>
      <c r="BW109" s="172"/>
    </row>
    <row r="110" spans="65:75" ht="12.75">
      <c r="BM110" s="172"/>
      <c r="BN110" s="172"/>
      <c r="BO110" s="172"/>
      <c r="BP110" s="172"/>
      <c r="BQ110" s="172"/>
      <c r="BR110" s="172"/>
      <c r="BS110" s="172"/>
      <c r="BT110" s="172"/>
      <c r="BU110" s="172"/>
      <c r="BV110" s="172"/>
      <c r="BW110" s="172"/>
    </row>
    <row r="111" spans="65:75" ht="12.75">
      <c r="BM111" s="172"/>
      <c r="BN111" s="172"/>
      <c r="BO111" s="172"/>
      <c r="BP111" s="172"/>
      <c r="BQ111" s="172"/>
      <c r="BR111" s="172"/>
      <c r="BS111" s="172"/>
      <c r="BT111" s="172"/>
      <c r="BU111" s="172"/>
      <c r="BV111" s="172"/>
      <c r="BW111" s="172"/>
    </row>
    <row r="112" spans="65:75" ht="12.75">
      <c r="BM112" s="172"/>
      <c r="BN112" s="172"/>
      <c r="BO112" s="172"/>
      <c r="BP112" s="172"/>
      <c r="BQ112" s="172"/>
      <c r="BR112" s="172"/>
      <c r="BS112" s="172"/>
      <c r="BT112" s="172"/>
      <c r="BU112" s="172"/>
      <c r="BV112" s="172"/>
      <c r="BW112" s="172"/>
    </row>
    <row r="113" spans="65:75" ht="12.75">
      <c r="BM113" s="173"/>
      <c r="BN113" s="173"/>
      <c r="BO113" s="173"/>
      <c r="BP113" s="173"/>
      <c r="BQ113" s="173"/>
      <c r="BR113" s="173"/>
      <c r="BS113" s="173"/>
      <c r="BT113" s="173"/>
      <c r="BU113" s="173"/>
      <c r="BV113" s="173"/>
      <c r="BW113" s="173"/>
    </row>
  </sheetData>
  <sheetProtection password="F0DB" sheet="1"/>
  <mergeCells count="166">
    <mergeCell ref="A9:DH9"/>
    <mergeCell ref="A10:DH10"/>
    <mergeCell ref="DF2:DH2"/>
    <mergeCell ref="DF3:DH3"/>
    <mergeCell ref="DF5:DH5"/>
    <mergeCell ref="DF6:DH6"/>
    <mergeCell ref="DF7:DH7"/>
    <mergeCell ref="DF8:DH8"/>
    <mergeCell ref="DD15:DD16"/>
    <mergeCell ref="DE15:DE16"/>
    <mergeCell ref="DG15:DG16"/>
    <mergeCell ref="DB14:DB16"/>
    <mergeCell ref="DC14:DC16"/>
    <mergeCell ref="DD14:DE14"/>
    <mergeCell ref="DF14:DF16"/>
    <mergeCell ref="CY14:CZ14"/>
    <mergeCell ref="DA14:DA16"/>
    <mergeCell ref="CZ15:CZ16"/>
    <mergeCell ref="CR15:CR16"/>
    <mergeCell ref="CS15:CS16"/>
    <mergeCell ref="CU15:CU16"/>
    <mergeCell ref="CY15:CY16"/>
    <mergeCell ref="CR14:CS14"/>
    <mergeCell ref="CT14:CT16"/>
    <mergeCell ref="CW14:CW16"/>
    <mergeCell ref="CL14:CL16"/>
    <mergeCell ref="CX14:CX16"/>
    <mergeCell ref="CM14:CN14"/>
    <mergeCell ref="CO14:CO16"/>
    <mergeCell ref="CP14:CP16"/>
    <mergeCell ref="CQ14:CQ16"/>
    <mergeCell ref="CM15:CM16"/>
    <mergeCell ref="CN15:CN16"/>
    <mergeCell ref="BF13:BK13"/>
    <mergeCell ref="CK12:CV12"/>
    <mergeCell ref="CW12:DH12"/>
    <mergeCell ref="CK13:CO13"/>
    <mergeCell ref="CP13:CU13"/>
    <mergeCell ref="CV13:CV16"/>
    <mergeCell ref="CW13:DA13"/>
    <mergeCell ref="DB13:DG13"/>
    <mergeCell ref="DH13:DH16"/>
    <mergeCell ref="CK14:CK16"/>
    <mergeCell ref="BK15:BK16"/>
    <mergeCell ref="R11:U11"/>
    <mergeCell ref="BH14:BI14"/>
    <mergeCell ref="BJ14:BJ16"/>
    <mergeCell ref="BC15:BC16"/>
    <mergeCell ref="BD15:BD16"/>
    <mergeCell ref="BH15:BH16"/>
    <mergeCell ref="BI15:BI16"/>
    <mergeCell ref="BA12:BL12"/>
    <mergeCell ref="BA13:BE13"/>
    <mergeCell ref="V14:V16"/>
    <mergeCell ref="Z14:Z16"/>
    <mergeCell ref="S15:S16"/>
    <mergeCell ref="BL13:BL16"/>
    <mergeCell ref="BA14:BA16"/>
    <mergeCell ref="BB14:BB16"/>
    <mergeCell ref="BC14:BD14"/>
    <mergeCell ref="BE14:BE16"/>
    <mergeCell ref="BF14:BF16"/>
    <mergeCell ref="BG14:BG16"/>
    <mergeCell ref="Q14:Q16"/>
    <mergeCell ref="R14:R16"/>
    <mergeCell ref="S14:T14"/>
    <mergeCell ref="U14:U16"/>
    <mergeCell ref="A13:A16"/>
    <mergeCell ref="B13:B16"/>
    <mergeCell ref="C13:C16"/>
    <mergeCell ref="D13:D16"/>
    <mergeCell ref="T15:T16"/>
    <mergeCell ref="X15:X16"/>
    <mergeCell ref="Y15:Y16"/>
    <mergeCell ref="Q12:AB12"/>
    <mergeCell ref="W14:W16"/>
    <mergeCell ref="X14:Y14"/>
    <mergeCell ref="AA15:AA16"/>
    <mergeCell ref="Q13:U13"/>
    <mergeCell ref="V13:AA13"/>
    <mergeCell ref="AB13:AB16"/>
    <mergeCell ref="AC12:AN12"/>
    <mergeCell ref="AC13:AG13"/>
    <mergeCell ref="AH13:AM13"/>
    <mergeCell ref="AN13:AN16"/>
    <mergeCell ref="AC14:AC16"/>
    <mergeCell ref="AD14:AD16"/>
    <mergeCell ref="AE14:AF14"/>
    <mergeCell ref="AJ14:AK14"/>
    <mergeCell ref="AG14:AG16"/>
    <mergeCell ref="AL14:AL16"/>
    <mergeCell ref="AO12:AZ12"/>
    <mergeCell ref="AO13:AS13"/>
    <mergeCell ref="AT13:AY13"/>
    <mergeCell ref="AZ13:AZ16"/>
    <mergeCell ref="AO14:AO16"/>
    <mergeCell ref="AP14:AP16"/>
    <mergeCell ref="AQ14:AR14"/>
    <mergeCell ref="AS14:AS16"/>
    <mergeCell ref="AT14:AT16"/>
    <mergeCell ref="AU14:AU16"/>
    <mergeCell ref="AV14:AW14"/>
    <mergeCell ref="AX14:AX16"/>
    <mergeCell ref="AQ15:AQ16"/>
    <mergeCell ref="AR15:AR16"/>
    <mergeCell ref="AV15:AV16"/>
    <mergeCell ref="AW15:AW16"/>
    <mergeCell ref="E13:I13"/>
    <mergeCell ref="J13:O13"/>
    <mergeCell ref="P13:P16"/>
    <mergeCell ref="E14:E16"/>
    <mergeCell ref="F14:F16"/>
    <mergeCell ref="G14:H14"/>
    <mergeCell ref="J14:J16"/>
    <mergeCell ref="K14:K16"/>
    <mergeCell ref="AM15:AM16"/>
    <mergeCell ref="L15:L16"/>
    <mergeCell ref="M15:M16"/>
    <mergeCell ref="AY15:AY16"/>
    <mergeCell ref="AE15:AE16"/>
    <mergeCell ref="AF15:AF16"/>
    <mergeCell ref="AJ15:AJ16"/>
    <mergeCell ref="AK15:AK16"/>
    <mergeCell ref="AH14:AH16"/>
    <mergeCell ref="AI14:AI16"/>
    <mergeCell ref="BO15:BO16"/>
    <mergeCell ref="I14:I16"/>
    <mergeCell ref="CD13:CI13"/>
    <mergeCell ref="CJ13:CJ16"/>
    <mergeCell ref="BM14:BM16"/>
    <mergeCell ref="BN14:BN16"/>
    <mergeCell ref="O15:O16"/>
    <mergeCell ref="BQ14:BQ16"/>
    <mergeCell ref="BR14:BR16"/>
    <mergeCell ref="BS14:BS16"/>
    <mergeCell ref="BP15:BP16"/>
    <mergeCell ref="BT15:BT16"/>
    <mergeCell ref="E12:P12"/>
    <mergeCell ref="L14:M14"/>
    <mergeCell ref="N14:N16"/>
    <mergeCell ref="G15:G16"/>
    <mergeCell ref="H15:H16"/>
    <mergeCell ref="BO14:BP14"/>
    <mergeCell ref="BM12:BX12"/>
    <mergeCell ref="BT14:BU14"/>
    <mergeCell ref="BY12:CJ12"/>
    <mergeCell ref="CE14:CE16"/>
    <mergeCell ref="BM13:BQ13"/>
    <mergeCell ref="BR13:BW13"/>
    <mergeCell ref="BX13:BX16"/>
    <mergeCell ref="BY13:CC13"/>
    <mergeCell ref="CC14:CC16"/>
    <mergeCell ref="CD14:CD16"/>
    <mergeCell ref="CA15:CA16"/>
    <mergeCell ref="CB15:CB16"/>
    <mergeCell ref="CG15:CG16"/>
    <mergeCell ref="CI15:CI16"/>
    <mergeCell ref="CF14:CG14"/>
    <mergeCell ref="CH14:CH16"/>
    <mergeCell ref="CF15:CF16"/>
    <mergeCell ref="BU15:BU16"/>
    <mergeCell ref="CA14:CB14"/>
    <mergeCell ref="BZ14:BZ16"/>
    <mergeCell ref="BW15:BW16"/>
    <mergeCell ref="BV14:BV16"/>
    <mergeCell ref="BY14:BY16"/>
  </mergeCells>
  <printOptions/>
  <pageMargins left="0.17" right="0.16" top="0.17" bottom="0.16" header="0.18" footer="0.25"/>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DL153"/>
  <sheetViews>
    <sheetView zoomScale="75" zoomScaleNormal="75" workbookViewId="0" topLeftCell="A1">
      <selection activeCell="D9" sqref="D9"/>
    </sheetView>
  </sheetViews>
  <sheetFormatPr defaultColWidth="9.00390625" defaultRowHeight="12.75"/>
  <cols>
    <col min="1" max="1" width="8.125" style="0" customWidth="1"/>
    <col min="2" max="2" width="9.625" style="0" customWidth="1"/>
    <col min="3" max="3" width="7.625" style="0" customWidth="1"/>
    <col min="4" max="4" width="38.25390625" style="0" customWidth="1"/>
    <col min="5" max="5" width="12.875" style="12" hidden="1" customWidth="1"/>
    <col min="6" max="6" width="13.00390625" style="0" hidden="1" customWidth="1"/>
    <col min="7" max="7" width="12.75390625" style="0" hidden="1" customWidth="1"/>
    <col min="8" max="9" width="11.375" style="0" hidden="1" customWidth="1"/>
    <col min="10" max="10" width="12.25390625" style="12" hidden="1" customWidth="1"/>
    <col min="11" max="11" width="11.375" style="86" hidden="1" customWidth="1"/>
    <col min="12" max="12" width="12.375" style="0" hidden="1" customWidth="1"/>
    <col min="13" max="13" width="11.375" style="12" hidden="1" customWidth="1"/>
    <col min="14" max="15" width="11.375" style="0" hidden="1" customWidth="1"/>
    <col min="16" max="16" width="12.875" style="12" hidden="1" customWidth="1"/>
    <col min="17" max="17" width="11.25390625" style="0" hidden="1" customWidth="1"/>
    <col min="18" max="18" width="10.625" style="0" hidden="1" customWidth="1"/>
    <col min="19" max="19" width="11.25390625" style="0" hidden="1" customWidth="1"/>
    <col min="20" max="20" width="13.125" style="0" hidden="1" customWidth="1"/>
    <col min="21" max="21" width="9.125" style="0" hidden="1" customWidth="1"/>
    <col min="22" max="22" width="10.25390625" style="0" hidden="1" customWidth="1"/>
    <col min="23" max="23" width="10.625" style="0" hidden="1" customWidth="1"/>
    <col min="24" max="24" width="11.625" style="0" hidden="1" customWidth="1"/>
    <col min="25" max="25" width="10.25390625" style="0" hidden="1" customWidth="1"/>
    <col min="26" max="26" width="11.125" style="0" hidden="1" customWidth="1"/>
    <col min="27" max="27" width="11.625" style="0" hidden="1" customWidth="1"/>
    <col min="28" max="31" width="12.625" style="0" hidden="1" customWidth="1"/>
    <col min="32" max="32" width="11.25390625" style="0" hidden="1" customWidth="1"/>
    <col min="33" max="33" width="13.125" style="0" hidden="1" customWidth="1"/>
    <col min="34" max="34" width="10.625" style="0" hidden="1" customWidth="1"/>
    <col min="35" max="35" width="11.125" style="0" hidden="1" customWidth="1"/>
    <col min="36" max="36" width="11.00390625" style="0" hidden="1" customWidth="1"/>
    <col min="37" max="37" width="11.125" style="0" hidden="1" customWidth="1"/>
    <col min="38" max="38" width="11.625" style="0" hidden="1" customWidth="1"/>
    <col min="39" max="39" width="11.125" style="0" hidden="1" customWidth="1"/>
    <col min="40" max="40" width="13.125" style="0" hidden="1" customWidth="1"/>
    <col min="41" max="41" width="10.875" style="0" hidden="1" customWidth="1"/>
    <col min="42" max="42" width="10.25390625" style="0" hidden="1" customWidth="1"/>
    <col min="43" max="43" width="11.25390625" style="0" hidden="1" customWidth="1"/>
    <col min="44" max="44" width="10.375" style="0" hidden="1" customWidth="1"/>
    <col min="45" max="45" width="9.125" style="0" hidden="1" customWidth="1"/>
    <col min="46" max="46" width="9.875" style="0" hidden="1" customWidth="1"/>
    <col min="47" max="47" width="12.375" style="0" hidden="1" customWidth="1"/>
    <col min="48" max="48" width="11.25390625" style="0" hidden="1" customWidth="1"/>
    <col min="49" max="49" width="10.125" style="0" hidden="1" customWidth="1"/>
    <col min="50" max="50" width="10.625" style="0" hidden="1" customWidth="1"/>
    <col min="51" max="51" width="9.875" style="0" hidden="1" customWidth="1"/>
    <col min="52" max="52" width="10.75390625" style="0" hidden="1" customWidth="1"/>
    <col min="53" max="53" width="13.125" style="0" hidden="1" customWidth="1"/>
    <col min="54" max="54" width="12.625" style="0" hidden="1" customWidth="1"/>
    <col min="55" max="55" width="13.125" style="0" hidden="1" customWidth="1"/>
    <col min="56" max="56" width="12.125" style="0" hidden="1" customWidth="1"/>
    <col min="57" max="57" width="10.875" style="0" hidden="1" customWidth="1"/>
    <col min="58" max="58" width="10.00390625" style="0" hidden="1" customWidth="1"/>
    <col min="59" max="59" width="10.75390625" style="0" hidden="1" customWidth="1"/>
    <col min="60" max="60" width="10.25390625" style="0" hidden="1" customWidth="1"/>
    <col min="61" max="61" width="10.875" style="0" hidden="1" customWidth="1"/>
    <col min="62" max="62" width="10.625" style="0" hidden="1" customWidth="1"/>
    <col min="63" max="63" width="11.25390625" style="0" hidden="1" customWidth="1"/>
    <col min="64" max="64" width="13.625" style="0" hidden="1" customWidth="1"/>
    <col min="65" max="65" width="10.875" style="0" hidden="1" customWidth="1"/>
    <col min="66" max="66" width="12.625" style="0" hidden="1" customWidth="1"/>
    <col min="67" max="67" width="11.375" style="0" hidden="1" customWidth="1"/>
    <col min="68" max="68" width="11.75390625" style="0" hidden="1" customWidth="1"/>
    <col min="69" max="69" width="9.125" style="0" hidden="1" customWidth="1"/>
    <col min="70" max="70" width="10.625" style="0" hidden="1" customWidth="1"/>
    <col min="71" max="71" width="10.375" style="0" hidden="1" customWidth="1"/>
    <col min="72" max="73" width="9.125" style="0" hidden="1" customWidth="1"/>
    <col min="74" max="74" width="10.375" style="0" hidden="1" customWidth="1"/>
    <col min="75" max="75" width="10.875" style="0" hidden="1" customWidth="1"/>
    <col min="76" max="76" width="10.625" style="0" hidden="1" customWidth="1"/>
    <col min="77" max="77" width="13.375" style="0" hidden="1" customWidth="1"/>
    <col min="78" max="78" width="14.125" style="0" hidden="1" customWidth="1"/>
    <col min="79" max="79" width="13.00390625" style="0" hidden="1" customWidth="1"/>
    <col min="80" max="80" width="11.625" style="0" hidden="1" customWidth="1"/>
    <col min="81" max="81" width="13.375" style="0" hidden="1" customWidth="1"/>
    <col min="82" max="83" width="12.00390625" style="0" hidden="1" customWidth="1"/>
    <col min="84" max="84" width="10.25390625" style="0" hidden="1" customWidth="1"/>
    <col min="85" max="85" width="10.125" style="0" hidden="1" customWidth="1"/>
    <col min="86" max="86" width="13.125" style="0" hidden="1" customWidth="1"/>
    <col min="87" max="87" width="12.25390625" style="0" hidden="1" customWidth="1"/>
    <col min="88" max="88" width="16.625" style="0" hidden="1" customWidth="1"/>
    <col min="89" max="89" width="13.875" style="235" hidden="1" customWidth="1"/>
    <col min="90" max="90" width="13.875" style="236" hidden="1" customWidth="1"/>
    <col min="91" max="91" width="12.625" style="0" hidden="1" customWidth="1"/>
    <col min="92" max="93" width="11.375" style="0" hidden="1" customWidth="1"/>
    <col min="94" max="94" width="11.875" style="0" hidden="1" customWidth="1"/>
    <col min="95" max="95" width="11.25390625" style="0" hidden="1" customWidth="1"/>
    <col min="96" max="96" width="13.625" style="0" hidden="1" customWidth="1"/>
    <col min="97" max="97" width="11.75390625" style="0" hidden="1" customWidth="1"/>
    <col min="98" max="98" width="11.875" style="0" hidden="1" customWidth="1"/>
    <col min="99" max="99" width="10.875" style="0" hidden="1" customWidth="1"/>
    <col min="100" max="100" width="12.75390625" style="0" hidden="1" customWidth="1"/>
    <col min="101" max="101" width="12.875" style="0" hidden="1" customWidth="1"/>
    <col min="102" max="102" width="13.125" style="0" hidden="1" customWidth="1"/>
    <col min="103" max="103" width="13.125" style="0" customWidth="1"/>
    <col min="104" max="104" width="13.00390625" style="0" customWidth="1"/>
    <col min="105" max="105" width="12.875" style="249" customWidth="1"/>
    <col min="106" max="106" width="12.125" style="0" customWidth="1"/>
    <col min="107" max="107" width="11.75390625" style="0" customWidth="1"/>
    <col min="108" max="108" width="12.00390625" style="0" customWidth="1"/>
    <col min="109" max="109" width="10.875" style="0" customWidth="1"/>
    <col min="110" max="110" width="10.00390625" style="249" customWidth="1"/>
    <col min="111" max="111" width="9.875" style="249" customWidth="1"/>
    <col min="112" max="113" width="11.875" style="249" customWidth="1"/>
    <col min="114" max="114" width="12.625" style="0" customWidth="1"/>
  </cols>
  <sheetData>
    <row r="1" spans="11:114" ht="17.25" customHeight="1">
      <c r="K1" s="82"/>
      <c r="N1" s="430" t="s">
        <v>223</v>
      </c>
      <c r="O1" s="430"/>
      <c r="P1" s="430"/>
      <c r="DG1" s="458" t="s">
        <v>223</v>
      </c>
      <c r="DH1" s="458"/>
      <c r="DI1" s="458"/>
      <c r="DJ1" s="458"/>
    </row>
    <row r="2" spans="11:114" ht="15.75" customHeight="1">
      <c r="K2" s="82"/>
      <c r="N2" s="448" t="s">
        <v>209</v>
      </c>
      <c r="O2" s="448"/>
      <c r="P2" s="448"/>
      <c r="DG2" s="457" t="s">
        <v>209</v>
      </c>
      <c r="DH2" s="457"/>
      <c r="DI2" s="457"/>
      <c r="DJ2" s="457"/>
    </row>
    <row r="3" spans="11:114" ht="12.75" customHeight="1">
      <c r="K3" s="82"/>
      <c r="N3" s="448" t="s">
        <v>247</v>
      </c>
      <c r="O3" s="448"/>
      <c r="P3" s="448"/>
      <c r="DG3" s="457" t="s">
        <v>398</v>
      </c>
      <c r="DH3" s="457"/>
      <c r="DI3" s="457"/>
      <c r="DJ3" s="457"/>
    </row>
    <row r="4" spans="11:114" ht="16.5" customHeight="1">
      <c r="K4" s="82"/>
      <c r="N4" s="38"/>
      <c r="O4" s="38"/>
      <c r="P4" s="39"/>
      <c r="DH4" s="219"/>
      <c r="DI4" s="219"/>
      <c r="DJ4" s="219"/>
    </row>
    <row r="5" spans="11:114" ht="15.75" customHeight="1">
      <c r="K5" s="82"/>
      <c r="N5" s="430" t="s">
        <v>223</v>
      </c>
      <c r="O5" s="430"/>
      <c r="P5" s="430"/>
      <c r="DG5" s="458" t="s">
        <v>223</v>
      </c>
      <c r="DH5" s="458"/>
      <c r="DI5" s="458"/>
      <c r="DJ5" s="458"/>
    </row>
    <row r="6" spans="11:114" ht="14.25" customHeight="1">
      <c r="K6" s="82"/>
      <c r="N6" s="448" t="s">
        <v>209</v>
      </c>
      <c r="O6" s="448"/>
      <c r="P6" s="448"/>
      <c r="DG6" s="457" t="s">
        <v>209</v>
      </c>
      <c r="DH6" s="457"/>
      <c r="DI6" s="457"/>
      <c r="DJ6" s="457"/>
    </row>
    <row r="7" spans="11:114" ht="15.75" customHeight="1">
      <c r="K7" s="82"/>
      <c r="N7" s="448" t="s">
        <v>2</v>
      </c>
      <c r="O7" s="448"/>
      <c r="P7" s="448"/>
      <c r="DG7" s="457" t="s">
        <v>2</v>
      </c>
      <c r="DH7" s="457"/>
      <c r="DI7" s="457"/>
      <c r="DJ7" s="457"/>
    </row>
    <row r="8" spans="11:114" ht="12.75" customHeight="1">
      <c r="K8" s="82"/>
      <c r="N8" s="448" t="s">
        <v>210</v>
      </c>
      <c r="O8" s="448"/>
      <c r="P8" s="448"/>
      <c r="DG8" s="457" t="s">
        <v>210</v>
      </c>
      <c r="DH8" s="457"/>
      <c r="DI8" s="457"/>
      <c r="DJ8" s="457"/>
    </row>
    <row r="9" spans="11:114" ht="12.75" customHeight="1">
      <c r="K9" s="82"/>
      <c r="N9" s="38"/>
      <c r="O9" s="38"/>
      <c r="P9" s="38"/>
      <c r="DH9" s="219"/>
      <c r="DI9" s="219"/>
      <c r="DJ9" s="219"/>
    </row>
    <row r="10" spans="1:114" ht="17.25" customHeight="1">
      <c r="A10" s="458" t="s">
        <v>52</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c r="CL10" s="458"/>
      <c r="CM10" s="458"/>
      <c r="CN10" s="458"/>
      <c r="CO10" s="458"/>
      <c r="CP10" s="458"/>
      <c r="CQ10" s="458"/>
      <c r="CR10" s="458"/>
      <c r="CS10" s="458"/>
      <c r="CT10" s="458"/>
      <c r="CU10" s="458"/>
      <c r="CV10" s="458"/>
      <c r="CW10" s="458"/>
      <c r="CX10" s="458"/>
      <c r="CY10" s="458"/>
      <c r="CZ10" s="458"/>
      <c r="DA10" s="458"/>
      <c r="DB10" s="458"/>
      <c r="DC10" s="458"/>
      <c r="DD10" s="458"/>
      <c r="DE10" s="458"/>
      <c r="DF10" s="458"/>
      <c r="DG10" s="458"/>
      <c r="DH10" s="458"/>
      <c r="DI10" s="458"/>
      <c r="DJ10" s="458"/>
    </row>
    <row r="11" spans="1:114" ht="15.75">
      <c r="A11" s="458" t="s">
        <v>224</v>
      </c>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8"/>
      <c r="CT11" s="458"/>
      <c r="CU11" s="458"/>
      <c r="CV11" s="458"/>
      <c r="CW11" s="458"/>
      <c r="CX11" s="458"/>
      <c r="CY11" s="458"/>
      <c r="CZ11" s="458"/>
      <c r="DA11" s="458"/>
      <c r="DB11" s="458"/>
      <c r="DC11" s="458"/>
      <c r="DD11" s="458"/>
      <c r="DE11" s="458"/>
      <c r="DF11" s="458"/>
      <c r="DG11" s="458"/>
      <c r="DH11" s="458"/>
      <c r="DI11" s="458"/>
      <c r="DJ11" s="458"/>
    </row>
    <row r="12" spans="1:114" ht="15.75">
      <c r="A12" s="458" t="s">
        <v>225</v>
      </c>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row>
    <row r="13" spans="1:16" ht="15.75">
      <c r="A13" s="9"/>
      <c r="B13" s="9"/>
      <c r="C13" s="9"/>
      <c r="D13" s="9"/>
      <c r="E13" s="9"/>
      <c r="F13" s="9"/>
      <c r="G13" s="9"/>
      <c r="H13" s="9"/>
      <c r="I13" s="9"/>
      <c r="J13" s="9"/>
      <c r="K13" s="9"/>
      <c r="L13" s="9"/>
      <c r="M13" s="9"/>
      <c r="N13" s="9"/>
      <c r="O13" s="9"/>
      <c r="P13" s="9"/>
    </row>
    <row r="14" spans="1:16" ht="15.75" hidden="1">
      <c r="A14" s="9"/>
      <c r="B14" s="9"/>
      <c r="C14" s="9"/>
      <c r="D14" s="9"/>
      <c r="E14" s="9"/>
      <c r="F14" s="9"/>
      <c r="G14" s="9"/>
      <c r="H14" s="9"/>
      <c r="I14" s="9"/>
      <c r="J14" s="9"/>
      <c r="K14" s="9"/>
      <c r="L14" s="9"/>
      <c r="M14" s="9"/>
      <c r="N14" s="9"/>
      <c r="O14" s="9"/>
      <c r="P14" s="9"/>
    </row>
    <row r="15" spans="5:114" ht="21" customHeight="1" hidden="1">
      <c r="E15" s="436" t="s">
        <v>51</v>
      </c>
      <c r="F15" s="437"/>
      <c r="G15" s="437"/>
      <c r="H15" s="437"/>
      <c r="I15" s="437"/>
      <c r="J15" s="437"/>
      <c r="K15" s="437"/>
      <c r="L15" s="437"/>
      <c r="M15" s="437"/>
      <c r="N15" s="437"/>
      <c r="O15" s="437"/>
      <c r="P15" s="438"/>
      <c r="Q15" s="440" t="s">
        <v>221</v>
      </c>
      <c r="R15" s="441"/>
      <c r="S15" s="441"/>
      <c r="T15" s="441"/>
      <c r="U15" s="441"/>
      <c r="V15" s="442"/>
      <c r="W15" s="442"/>
      <c r="X15" s="442"/>
      <c r="Y15" s="442"/>
      <c r="Z15" s="442"/>
      <c r="AA15" s="442"/>
      <c r="AB15" s="443"/>
      <c r="AC15" s="451" t="s">
        <v>222</v>
      </c>
      <c r="AD15" s="432"/>
      <c r="AE15" s="432"/>
      <c r="AF15" s="432"/>
      <c r="AG15" s="432"/>
      <c r="AH15" s="432"/>
      <c r="AI15" s="432"/>
      <c r="AJ15" s="432"/>
      <c r="AK15" s="432"/>
      <c r="AL15" s="432"/>
      <c r="AM15" s="432"/>
      <c r="AN15" s="433"/>
      <c r="AO15" s="440" t="s">
        <v>253</v>
      </c>
      <c r="AP15" s="441"/>
      <c r="AQ15" s="441"/>
      <c r="AR15" s="441"/>
      <c r="AS15" s="441"/>
      <c r="AT15" s="442"/>
      <c r="AU15" s="442"/>
      <c r="AV15" s="442"/>
      <c r="AW15" s="442"/>
      <c r="AX15" s="442"/>
      <c r="AY15" s="442"/>
      <c r="AZ15" s="443"/>
      <c r="BA15" s="451" t="s">
        <v>254</v>
      </c>
      <c r="BB15" s="432"/>
      <c r="BC15" s="432"/>
      <c r="BD15" s="432"/>
      <c r="BE15" s="432"/>
      <c r="BF15" s="432"/>
      <c r="BG15" s="432"/>
      <c r="BH15" s="432"/>
      <c r="BI15" s="432"/>
      <c r="BJ15" s="432"/>
      <c r="BK15" s="432"/>
      <c r="BL15" s="433"/>
      <c r="BM15" s="440" t="s">
        <v>354</v>
      </c>
      <c r="BN15" s="441"/>
      <c r="BO15" s="441"/>
      <c r="BP15" s="441"/>
      <c r="BQ15" s="441"/>
      <c r="BR15" s="442"/>
      <c r="BS15" s="442"/>
      <c r="BT15" s="442"/>
      <c r="BU15" s="442"/>
      <c r="BV15" s="442"/>
      <c r="BW15" s="442"/>
      <c r="BX15" s="443"/>
      <c r="BY15" s="451" t="s">
        <v>355</v>
      </c>
      <c r="BZ15" s="432"/>
      <c r="CA15" s="432"/>
      <c r="CB15" s="432"/>
      <c r="CC15" s="432"/>
      <c r="CD15" s="432"/>
      <c r="CE15" s="432"/>
      <c r="CF15" s="432"/>
      <c r="CG15" s="432"/>
      <c r="CH15" s="432"/>
      <c r="CI15" s="432"/>
      <c r="CJ15" s="433"/>
      <c r="CK15" s="237"/>
      <c r="CL15" s="238"/>
      <c r="CM15" s="469" t="s">
        <v>391</v>
      </c>
      <c r="CN15" s="469"/>
      <c r="CO15" s="469"/>
      <c r="CP15" s="469"/>
      <c r="CQ15" s="469"/>
      <c r="CR15" s="469"/>
      <c r="CS15" s="469"/>
      <c r="CT15" s="469"/>
      <c r="CU15" s="469"/>
      <c r="CV15" s="469"/>
      <c r="CW15" s="469"/>
      <c r="CX15" s="469"/>
      <c r="CY15" s="451" t="s">
        <v>372</v>
      </c>
      <c r="CZ15" s="432"/>
      <c r="DA15" s="432"/>
      <c r="DB15" s="432"/>
      <c r="DC15" s="432"/>
      <c r="DD15" s="432"/>
      <c r="DE15" s="432"/>
      <c r="DF15" s="432"/>
      <c r="DG15" s="432"/>
      <c r="DH15" s="432"/>
      <c r="DI15" s="432"/>
      <c r="DJ15" s="433"/>
    </row>
    <row r="16" spans="1:114" ht="24" customHeight="1">
      <c r="A16" s="426" t="s">
        <v>211</v>
      </c>
      <c r="B16" s="428" t="s">
        <v>54</v>
      </c>
      <c r="C16" s="428" t="s">
        <v>55</v>
      </c>
      <c r="D16" s="447" t="s">
        <v>56</v>
      </c>
      <c r="E16" s="429" t="s">
        <v>8</v>
      </c>
      <c r="F16" s="429"/>
      <c r="G16" s="429"/>
      <c r="H16" s="429"/>
      <c r="I16" s="429"/>
      <c r="J16" s="429" t="s">
        <v>9</v>
      </c>
      <c r="K16" s="429"/>
      <c r="L16" s="429"/>
      <c r="M16" s="429"/>
      <c r="N16" s="429"/>
      <c r="O16" s="429"/>
      <c r="P16" s="447" t="s">
        <v>57</v>
      </c>
      <c r="Q16" s="435" t="s">
        <v>8</v>
      </c>
      <c r="R16" s="435"/>
      <c r="S16" s="435"/>
      <c r="T16" s="435"/>
      <c r="U16" s="435"/>
      <c r="V16" s="435" t="s">
        <v>9</v>
      </c>
      <c r="W16" s="435"/>
      <c r="X16" s="435"/>
      <c r="Y16" s="435"/>
      <c r="Z16" s="435"/>
      <c r="AA16" s="435"/>
      <c r="AB16" s="447" t="s">
        <v>57</v>
      </c>
      <c r="AC16" s="453" t="s">
        <v>8</v>
      </c>
      <c r="AD16" s="453"/>
      <c r="AE16" s="453"/>
      <c r="AF16" s="453"/>
      <c r="AG16" s="453"/>
      <c r="AH16" s="453" t="s">
        <v>9</v>
      </c>
      <c r="AI16" s="453"/>
      <c r="AJ16" s="453"/>
      <c r="AK16" s="453"/>
      <c r="AL16" s="453"/>
      <c r="AM16" s="453"/>
      <c r="AN16" s="447" t="s">
        <v>57</v>
      </c>
      <c r="AO16" s="435" t="s">
        <v>8</v>
      </c>
      <c r="AP16" s="435"/>
      <c r="AQ16" s="435"/>
      <c r="AR16" s="435"/>
      <c r="AS16" s="435"/>
      <c r="AT16" s="435" t="s">
        <v>9</v>
      </c>
      <c r="AU16" s="435"/>
      <c r="AV16" s="435"/>
      <c r="AW16" s="435"/>
      <c r="AX16" s="435"/>
      <c r="AY16" s="435"/>
      <c r="AZ16" s="447" t="s">
        <v>57</v>
      </c>
      <c r="BA16" s="453" t="s">
        <v>8</v>
      </c>
      <c r="BB16" s="453"/>
      <c r="BC16" s="453"/>
      <c r="BD16" s="453"/>
      <c r="BE16" s="453"/>
      <c r="BF16" s="453" t="s">
        <v>9</v>
      </c>
      <c r="BG16" s="453"/>
      <c r="BH16" s="453"/>
      <c r="BI16" s="453"/>
      <c r="BJ16" s="453"/>
      <c r="BK16" s="453"/>
      <c r="BL16" s="447" t="s">
        <v>57</v>
      </c>
      <c r="BM16" s="435" t="s">
        <v>8</v>
      </c>
      <c r="BN16" s="435"/>
      <c r="BO16" s="435"/>
      <c r="BP16" s="435"/>
      <c r="BQ16" s="435"/>
      <c r="BR16" s="435" t="s">
        <v>9</v>
      </c>
      <c r="BS16" s="435"/>
      <c r="BT16" s="435"/>
      <c r="BU16" s="435"/>
      <c r="BV16" s="435"/>
      <c r="BW16" s="435"/>
      <c r="BX16" s="447" t="s">
        <v>57</v>
      </c>
      <c r="BY16" s="453" t="s">
        <v>8</v>
      </c>
      <c r="BZ16" s="453"/>
      <c r="CA16" s="453"/>
      <c r="CB16" s="453"/>
      <c r="CC16" s="453"/>
      <c r="CD16" s="453" t="s">
        <v>9</v>
      </c>
      <c r="CE16" s="453"/>
      <c r="CF16" s="453"/>
      <c r="CG16" s="453"/>
      <c r="CH16" s="453"/>
      <c r="CI16" s="453"/>
      <c r="CJ16" s="447" t="s">
        <v>57</v>
      </c>
      <c r="CK16" s="476"/>
      <c r="CL16" s="252"/>
      <c r="CM16" s="435" t="s">
        <v>8</v>
      </c>
      <c r="CN16" s="435"/>
      <c r="CO16" s="435"/>
      <c r="CP16" s="435"/>
      <c r="CQ16" s="435"/>
      <c r="CR16" s="435" t="s">
        <v>9</v>
      </c>
      <c r="CS16" s="435"/>
      <c r="CT16" s="435"/>
      <c r="CU16" s="435"/>
      <c r="CV16" s="435"/>
      <c r="CW16" s="435"/>
      <c r="CX16" s="447" t="s">
        <v>57</v>
      </c>
      <c r="CY16" s="453" t="s">
        <v>8</v>
      </c>
      <c r="CZ16" s="453"/>
      <c r="DA16" s="453"/>
      <c r="DB16" s="453"/>
      <c r="DC16" s="453"/>
      <c r="DD16" s="453" t="s">
        <v>9</v>
      </c>
      <c r="DE16" s="453"/>
      <c r="DF16" s="453"/>
      <c r="DG16" s="453"/>
      <c r="DH16" s="453"/>
      <c r="DI16" s="453"/>
      <c r="DJ16" s="453" t="s">
        <v>57</v>
      </c>
    </row>
    <row r="17" spans="1:114" ht="12.75">
      <c r="A17" s="427"/>
      <c r="B17" s="447"/>
      <c r="C17" s="447"/>
      <c r="D17" s="447"/>
      <c r="E17" s="447" t="s">
        <v>7</v>
      </c>
      <c r="F17" s="447" t="s">
        <v>58</v>
      </c>
      <c r="G17" s="447" t="s">
        <v>59</v>
      </c>
      <c r="H17" s="447"/>
      <c r="I17" s="447" t="s">
        <v>60</v>
      </c>
      <c r="J17" s="447" t="s">
        <v>7</v>
      </c>
      <c r="K17" s="447" t="s">
        <v>58</v>
      </c>
      <c r="L17" s="447" t="s">
        <v>59</v>
      </c>
      <c r="M17" s="447"/>
      <c r="N17" s="447" t="s">
        <v>60</v>
      </c>
      <c r="O17" s="14" t="s">
        <v>59</v>
      </c>
      <c r="P17" s="447"/>
      <c r="Q17" s="447" t="s">
        <v>7</v>
      </c>
      <c r="R17" s="447" t="s">
        <v>58</v>
      </c>
      <c r="S17" s="447" t="s">
        <v>59</v>
      </c>
      <c r="T17" s="447"/>
      <c r="U17" s="447" t="s">
        <v>60</v>
      </c>
      <c r="V17" s="447" t="s">
        <v>7</v>
      </c>
      <c r="W17" s="447" t="s">
        <v>58</v>
      </c>
      <c r="X17" s="447" t="s">
        <v>59</v>
      </c>
      <c r="Y17" s="447"/>
      <c r="Z17" s="447" t="s">
        <v>60</v>
      </c>
      <c r="AA17" s="14" t="s">
        <v>59</v>
      </c>
      <c r="AB17" s="447"/>
      <c r="AC17" s="447" t="s">
        <v>7</v>
      </c>
      <c r="AD17" s="447" t="s">
        <v>58</v>
      </c>
      <c r="AE17" s="447" t="s">
        <v>59</v>
      </c>
      <c r="AF17" s="447"/>
      <c r="AG17" s="447" t="s">
        <v>60</v>
      </c>
      <c r="AH17" s="447" t="s">
        <v>7</v>
      </c>
      <c r="AI17" s="447" t="s">
        <v>58</v>
      </c>
      <c r="AJ17" s="447" t="s">
        <v>59</v>
      </c>
      <c r="AK17" s="447"/>
      <c r="AL17" s="447" t="s">
        <v>60</v>
      </c>
      <c r="AM17" s="14" t="s">
        <v>59</v>
      </c>
      <c r="AN17" s="447"/>
      <c r="AO17" s="447" t="s">
        <v>7</v>
      </c>
      <c r="AP17" s="447" t="s">
        <v>58</v>
      </c>
      <c r="AQ17" s="447" t="s">
        <v>59</v>
      </c>
      <c r="AR17" s="447"/>
      <c r="AS17" s="447" t="s">
        <v>60</v>
      </c>
      <c r="AT17" s="447" t="s">
        <v>7</v>
      </c>
      <c r="AU17" s="447" t="s">
        <v>58</v>
      </c>
      <c r="AV17" s="447" t="s">
        <v>59</v>
      </c>
      <c r="AW17" s="447"/>
      <c r="AX17" s="447" t="s">
        <v>60</v>
      </c>
      <c r="AY17" s="14" t="s">
        <v>59</v>
      </c>
      <c r="AZ17" s="447"/>
      <c r="BA17" s="447" t="s">
        <v>7</v>
      </c>
      <c r="BB17" s="447" t="s">
        <v>58</v>
      </c>
      <c r="BC17" s="447" t="s">
        <v>59</v>
      </c>
      <c r="BD17" s="447"/>
      <c r="BE17" s="447" t="s">
        <v>60</v>
      </c>
      <c r="BF17" s="447" t="s">
        <v>7</v>
      </c>
      <c r="BG17" s="447" t="s">
        <v>58</v>
      </c>
      <c r="BH17" s="447" t="s">
        <v>59</v>
      </c>
      <c r="BI17" s="447"/>
      <c r="BJ17" s="447" t="s">
        <v>60</v>
      </c>
      <c r="BK17" s="14" t="s">
        <v>59</v>
      </c>
      <c r="BL17" s="447"/>
      <c r="BM17" s="447" t="s">
        <v>7</v>
      </c>
      <c r="BN17" s="447" t="s">
        <v>58</v>
      </c>
      <c r="BO17" s="447" t="s">
        <v>59</v>
      </c>
      <c r="BP17" s="447"/>
      <c r="BQ17" s="447" t="s">
        <v>60</v>
      </c>
      <c r="BR17" s="447" t="s">
        <v>7</v>
      </c>
      <c r="BS17" s="447" t="s">
        <v>58</v>
      </c>
      <c r="BT17" s="447" t="s">
        <v>59</v>
      </c>
      <c r="BU17" s="447"/>
      <c r="BV17" s="447" t="s">
        <v>60</v>
      </c>
      <c r="BW17" s="14" t="s">
        <v>59</v>
      </c>
      <c r="BX17" s="447"/>
      <c r="BY17" s="447" t="s">
        <v>7</v>
      </c>
      <c r="BZ17" s="447" t="s">
        <v>58</v>
      </c>
      <c r="CA17" s="447" t="s">
        <v>59</v>
      </c>
      <c r="CB17" s="447"/>
      <c r="CC17" s="447" t="s">
        <v>60</v>
      </c>
      <c r="CD17" s="447" t="s">
        <v>7</v>
      </c>
      <c r="CE17" s="447" t="s">
        <v>58</v>
      </c>
      <c r="CF17" s="447" t="s">
        <v>59</v>
      </c>
      <c r="CG17" s="447"/>
      <c r="CH17" s="447" t="s">
        <v>60</v>
      </c>
      <c r="CI17" s="14" t="s">
        <v>59</v>
      </c>
      <c r="CJ17" s="447"/>
      <c r="CK17" s="477"/>
      <c r="CL17" s="253"/>
      <c r="CM17" s="447" t="s">
        <v>7</v>
      </c>
      <c r="CN17" s="447" t="s">
        <v>58</v>
      </c>
      <c r="CO17" s="447" t="s">
        <v>59</v>
      </c>
      <c r="CP17" s="447"/>
      <c r="CQ17" s="447" t="s">
        <v>60</v>
      </c>
      <c r="CR17" s="447" t="s">
        <v>7</v>
      </c>
      <c r="CS17" s="447" t="s">
        <v>58</v>
      </c>
      <c r="CT17" s="447" t="s">
        <v>59</v>
      </c>
      <c r="CU17" s="447"/>
      <c r="CV17" s="447" t="s">
        <v>60</v>
      </c>
      <c r="CW17" s="14" t="s">
        <v>59</v>
      </c>
      <c r="CX17" s="447"/>
      <c r="CY17" s="447" t="s">
        <v>7</v>
      </c>
      <c r="CZ17" s="447" t="s">
        <v>58</v>
      </c>
      <c r="DA17" s="447" t="s">
        <v>59</v>
      </c>
      <c r="DB17" s="447"/>
      <c r="DC17" s="447" t="s">
        <v>60</v>
      </c>
      <c r="DD17" s="447" t="s">
        <v>7</v>
      </c>
      <c r="DE17" s="449" t="s">
        <v>58</v>
      </c>
      <c r="DF17" s="447" t="s">
        <v>59</v>
      </c>
      <c r="DG17" s="447"/>
      <c r="DH17" s="447" t="s">
        <v>60</v>
      </c>
      <c r="DI17" s="14" t="s">
        <v>59</v>
      </c>
      <c r="DJ17" s="453"/>
    </row>
    <row r="18" spans="1:114" ht="12" customHeight="1">
      <c r="A18" s="427"/>
      <c r="B18" s="447"/>
      <c r="C18" s="447"/>
      <c r="D18" s="447"/>
      <c r="E18" s="447"/>
      <c r="F18" s="447"/>
      <c r="G18" s="449" t="s">
        <v>61</v>
      </c>
      <c r="H18" s="447" t="s">
        <v>62</v>
      </c>
      <c r="I18" s="447"/>
      <c r="J18" s="447"/>
      <c r="K18" s="447"/>
      <c r="L18" s="449" t="s">
        <v>61</v>
      </c>
      <c r="M18" s="447" t="s">
        <v>62</v>
      </c>
      <c r="N18" s="447"/>
      <c r="O18" s="447" t="s">
        <v>63</v>
      </c>
      <c r="P18" s="447"/>
      <c r="Q18" s="447"/>
      <c r="R18" s="447"/>
      <c r="S18" s="449" t="s">
        <v>61</v>
      </c>
      <c r="T18" s="447" t="s">
        <v>62</v>
      </c>
      <c r="U18" s="447"/>
      <c r="V18" s="447"/>
      <c r="W18" s="447"/>
      <c r="X18" s="449" t="s">
        <v>61</v>
      </c>
      <c r="Y18" s="447" t="s">
        <v>62</v>
      </c>
      <c r="Z18" s="447"/>
      <c r="AA18" s="447" t="s">
        <v>63</v>
      </c>
      <c r="AB18" s="447"/>
      <c r="AC18" s="447"/>
      <c r="AD18" s="447"/>
      <c r="AE18" s="449" t="s">
        <v>61</v>
      </c>
      <c r="AF18" s="447" t="s">
        <v>62</v>
      </c>
      <c r="AG18" s="447"/>
      <c r="AH18" s="447"/>
      <c r="AI18" s="447"/>
      <c r="AJ18" s="449" t="s">
        <v>61</v>
      </c>
      <c r="AK18" s="447" t="s">
        <v>62</v>
      </c>
      <c r="AL18" s="447"/>
      <c r="AM18" s="447" t="s">
        <v>63</v>
      </c>
      <c r="AN18" s="447"/>
      <c r="AO18" s="447"/>
      <c r="AP18" s="447"/>
      <c r="AQ18" s="449" t="s">
        <v>61</v>
      </c>
      <c r="AR18" s="447" t="s">
        <v>62</v>
      </c>
      <c r="AS18" s="447"/>
      <c r="AT18" s="447"/>
      <c r="AU18" s="447"/>
      <c r="AV18" s="449" t="s">
        <v>61</v>
      </c>
      <c r="AW18" s="447" t="s">
        <v>62</v>
      </c>
      <c r="AX18" s="447"/>
      <c r="AY18" s="447" t="s">
        <v>63</v>
      </c>
      <c r="AZ18" s="447"/>
      <c r="BA18" s="447"/>
      <c r="BB18" s="447"/>
      <c r="BC18" s="449" t="s">
        <v>61</v>
      </c>
      <c r="BD18" s="447" t="s">
        <v>62</v>
      </c>
      <c r="BE18" s="447"/>
      <c r="BF18" s="447"/>
      <c r="BG18" s="447"/>
      <c r="BH18" s="449" t="s">
        <v>61</v>
      </c>
      <c r="BI18" s="447" t="s">
        <v>62</v>
      </c>
      <c r="BJ18" s="447"/>
      <c r="BK18" s="447" t="s">
        <v>63</v>
      </c>
      <c r="BL18" s="447"/>
      <c r="BM18" s="447"/>
      <c r="BN18" s="447"/>
      <c r="BO18" s="449" t="s">
        <v>61</v>
      </c>
      <c r="BP18" s="447" t="s">
        <v>62</v>
      </c>
      <c r="BQ18" s="447"/>
      <c r="BR18" s="447"/>
      <c r="BS18" s="447"/>
      <c r="BT18" s="449" t="s">
        <v>61</v>
      </c>
      <c r="BU18" s="447" t="s">
        <v>62</v>
      </c>
      <c r="BV18" s="447"/>
      <c r="BW18" s="447" t="s">
        <v>63</v>
      </c>
      <c r="BX18" s="447"/>
      <c r="BY18" s="447"/>
      <c r="BZ18" s="447"/>
      <c r="CA18" s="449" t="s">
        <v>61</v>
      </c>
      <c r="CB18" s="447" t="s">
        <v>62</v>
      </c>
      <c r="CC18" s="447"/>
      <c r="CD18" s="447"/>
      <c r="CE18" s="447"/>
      <c r="CF18" s="449" t="s">
        <v>61</v>
      </c>
      <c r="CG18" s="447" t="s">
        <v>62</v>
      </c>
      <c r="CH18" s="447"/>
      <c r="CI18" s="447" t="s">
        <v>63</v>
      </c>
      <c r="CJ18" s="447"/>
      <c r="CK18" s="477"/>
      <c r="CL18" s="253"/>
      <c r="CM18" s="447"/>
      <c r="CN18" s="447"/>
      <c r="CO18" s="449" t="s">
        <v>61</v>
      </c>
      <c r="CP18" s="447" t="s">
        <v>62</v>
      </c>
      <c r="CQ18" s="447"/>
      <c r="CR18" s="447"/>
      <c r="CS18" s="447"/>
      <c r="CT18" s="449" t="s">
        <v>61</v>
      </c>
      <c r="CU18" s="447" t="s">
        <v>62</v>
      </c>
      <c r="CV18" s="447"/>
      <c r="CW18" s="447" t="s">
        <v>63</v>
      </c>
      <c r="CX18" s="447"/>
      <c r="CY18" s="447"/>
      <c r="CZ18" s="447"/>
      <c r="DA18" s="449" t="s">
        <v>61</v>
      </c>
      <c r="DB18" s="447" t="s">
        <v>62</v>
      </c>
      <c r="DC18" s="447"/>
      <c r="DD18" s="447"/>
      <c r="DE18" s="449"/>
      <c r="DF18" s="449" t="s">
        <v>61</v>
      </c>
      <c r="DG18" s="447" t="s">
        <v>62</v>
      </c>
      <c r="DH18" s="447"/>
      <c r="DI18" s="447" t="s">
        <v>63</v>
      </c>
      <c r="DJ18" s="453"/>
    </row>
    <row r="19" spans="1:114" ht="44.25" customHeight="1">
      <c r="A19" s="427"/>
      <c r="B19" s="447"/>
      <c r="C19" s="447"/>
      <c r="D19" s="447"/>
      <c r="E19" s="447"/>
      <c r="F19" s="447"/>
      <c r="G19" s="449"/>
      <c r="H19" s="447"/>
      <c r="I19" s="447"/>
      <c r="J19" s="447"/>
      <c r="K19" s="447"/>
      <c r="L19" s="449"/>
      <c r="M19" s="447"/>
      <c r="N19" s="447"/>
      <c r="O19" s="447"/>
      <c r="P19" s="447"/>
      <c r="Q19" s="447"/>
      <c r="R19" s="447"/>
      <c r="S19" s="449"/>
      <c r="T19" s="447"/>
      <c r="U19" s="447"/>
      <c r="V19" s="447"/>
      <c r="W19" s="447"/>
      <c r="X19" s="449"/>
      <c r="Y19" s="447"/>
      <c r="Z19" s="447"/>
      <c r="AA19" s="447"/>
      <c r="AB19" s="447"/>
      <c r="AC19" s="447"/>
      <c r="AD19" s="447"/>
      <c r="AE19" s="449"/>
      <c r="AF19" s="447"/>
      <c r="AG19" s="447"/>
      <c r="AH19" s="447"/>
      <c r="AI19" s="447"/>
      <c r="AJ19" s="449"/>
      <c r="AK19" s="447"/>
      <c r="AL19" s="447"/>
      <c r="AM19" s="447"/>
      <c r="AN19" s="447"/>
      <c r="AO19" s="447"/>
      <c r="AP19" s="447"/>
      <c r="AQ19" s="449"/>
      <c r="AR19" s="447"/>
      <c r="AS19" s="447"/>
      <c r="AT19" s="447"/>
      <c r="AU19" s="447"/>
      <c r="AV19" s="449"/>
      <c r="AW19" s="447"/>
      <c r="AX19" s="447"/>
      <c r="AY19" s="447"/>
      <c r="AZ19" s="447"/>
      <c r="BA19" s="447"/>
      <c r="BB19" s="447"/>
      <c r="BC19" s="449"/>
      <c r="BD19" s="447"/>
      <c r="BE19" s="447"/>
      <c r="BF19" s="447"/>
      <c r="BG19" s="447"/>
      <c r="BH19" s="449"/>
      <c r="BI19" s="447"/>
      <c r="BJ19" s="447"/>
      <c r="BK19" s="447"/>
      <c r="BL19" s="447"/>
      <c r="BM19" s="447"/>
      <c r="BN19" s="447"/>
      <c r="BO19" s="449"/>
      <c r="BP19" s="447"/>
      <c r="BQ19" s="447"/>
      <c r="BR19" s="447"/>
      <c r="BS19" s="447"/>
      <c r="BT19" s="449"/>
      <c r="BU19" s="447"/>
      <c r="BV19" s="447"/>
      <c r="BW19" s="447"/>
      <c r="BX19" s="447"/>
      <c r="BY19" s="447"/>
      <c r="BZ19" s="447"/>
      <c r="CA19" s="449"/>
      <c r="CB19" s="447"/>
      <c r="CC19" s="447"/>
      <c r="CD19" s="447"/>
      <c r="CE19" s="447"/>
      <c r="CF19" s="449"/>
      <c r="CG19" s="447"/>
      <c r="CH19" s="447"/>
      <c r="CI19" s="447"/>
      <c r="CJ19" s="447"/>
      <c r="CK19" s="478"/>
      <c r="CL19" s="254"/>
      <c r="CM19" s="447"/>
      <c r="CN19" s="447"/>
      <c r="CO19" s="449"/>
      <c r="CP19" s="447"/>
      <c r="CQ19" s="447"/>
      <c r="CR19" s="447"/>
      <c r="CS19" s="447"/>
      <c r="CT19" s="449"/>
      <c r="CU19" s="447"/>
      <c r="CV19" s="447"/>
      <c r="CW19" s="447"/>
      <c r="CX19" s="447"/>
      <c r="CY19" s="447"/>
      <c r="CZ19" s="447"/>
      <c r="DA19" s="449"/>
      <c r="DB19" s="447"/>
      <c r="DC19" s="447"/>
      <c r="DD19" s="447"/>
      <c r="DE19" s="449"/>
      <c r="DF19" s="449"/>
      <c r="DG19" s="447"/>
      <c r="DH19" s="447"/>
      <c r="DI19" s="447"/>
      <c r="DJ19" s="453"/>
    </row>
    <row r="20" spans="1:114" ht="12.75">
      <c r="A20" s="5">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5</v>
      </c>
      <c r="R20" s="14">
        <v>6</v>
      </c>
      <c r="S20" s="14">
        <v>7</v>
      </c>
      <c r="T20" s="14">
        <v>8</v>
      </c>
      <c r="U20" s="14">
        <v>9</v>
      </c>
      <c r="V20" s="14">
        <v>10</v>
      </c>
      <c r="W20" s="14">
        <v>11</v>
      </c>
      <c r="X20" s="14">
        <v>12</v>
      </c>
      <c r="Y20" s="14">
        <v>13</v>
      </c>
      <c r="Z20" s="14">
        <v>14</v>
      </c>
      <c r="AA20" s="14">
        <v>15</v>
      </c>
      <c r="AB20" s="14">
        <v>16</v>
      </c>
      <c r="AC20" s="14">
        <v>5</v>
      </c>
      <c r="AD20" s="14">
        <v>6</v>
      </c>
      <c r="AE20" s="14">
        <v>7</v>
      </c>
      <c r="AF20" s="14">
        <v>8</v>
      </c>
      <c r="AG20" s="14">
        <v>9</v>
      </c>
      <c r="AH20" s="14">
        <v>10</v>
      </c>
      <c r="AI20" s="14">
        <v>11</v>
      </c>
      <c r="AJ20" s="14">
        <v>12</v>
      </c>
      <c r="AK20" s="14">
        <v>13</v>
      </c>
      <c r="AL20" s="14">
        <v>14</v>
      </c>
      <c r="AM20" s="14">
        <v>15</v>
      </c>
      <c r="AN20" s="14">
        <v>16</v>
      </c>
      <c r="AO20" s="14">
        <v>5</v>
      </c>
      <c r="AP20" s="14">
        <v>6</v>
      </c>
      <c r="AQ20" s="14">
        <v>7</v>
      </c>
      <c r="AR20" s="14">
        <v>8</v>
      </c>
      <c r="AS20" s="14">
        <v>9</v>
      </c>
      <c r="AT20" s="14">
        <v>10</v>
      </c>
      <c r="AU20" s="14">
        <v>11</v>
      </c>
      <c r="AV20" s="14">
        <v>12</v>
      </c>
      <c r="AW20" s="14">
        <v>13</v>
      </c>
      <c r="AX20" s="14">
        <v>14</v>
      </c>
      <c r="AY20" s="14">
        <v>15</v>
      </c>
      <c r="AZ20" s="14">
        <v>16</v>
      </c>
      <c r="BA20" s="14">
        <v>5</v>
      </c>
      <c r="BB20" s="14">
        <v>6</v>
      </c>
      <c r="BC20" s="14">
        <v>7</v>
      </c>
      <c r="BD20" s="14">
        <v>8</v>
      </c>
      <c r="BE20" s="14">
        <v>9</v>
      </c>
      <c r="BF20" s="14">
        <v>10</v>
      </c>
      <c r="BG20" s="14">
        <v>11</v>
      </c>
      <c r="BH20" s="14">
        <v>12</v>
      </c>
      <c r="BI20" s="14">
        <v>13</v>
      </c>
      <c r="BJ20" s="14">
        <v>14</v>
      </c>
      <c r="BK20" s="14">
        <v>15</v>
      </c>
      <c r="BL20" s="14">
        <v>16</v>
      </c>
      <c r="BM20" s="14">
        <v>5</v>
      </c>
      <c r="BN20" s="14">
        <v>6</v>
      </c>
      <c r="BO20" s="14">
        <v>7</v>
      </c>
      <c r="BP20" s="14">
        <v>8</v>
      </c>
      <c r="BQ20" s="14">
        <v>9</v>
      </c>
      <c r="BR20" s="14">
        <v>10</v>
      </c>
      <c r="BS20" s="14">
        <v>11</v>
      </c>
      <c r="BT20" s="14">
        <v>12</v>
      </c>
      <c r="BU20" s="14">
        <v>13</v>
      </c>
      <c r="BV20" s="14">
        <v>14</v>
      </c>
      <c r="BW20" s="14">
        <v>15</v>
      </c>
      <c r="BX20" s="14">
        <v>16</v>
      </c>
      <c r="BY20" s="14">
        <v>5</v>
      </c>
      <c r="BZ20" s="14">
        <v>6</v>
      </c>
      <c r="CA20" s="14">
        <v>7</v>
      </c>
      <c r="CB20" s="14">
        <v>8</v>
      </c>
      <c r="CC20" s="14">
        <v>9</v>
      </c>
      <c r="CD20" s="14">
        <v>10</v>
      </c>
      <c r="CE20" s="14">
        <v>11</v>
      </c>
      <c r="CF20" s="14">
        <v>12</v>
      </c>
      <c r="CG20" s="14">
        <v>13</v>
      </c>
      <c r="CH20" s="14">
        <v>14</v>
      </c>
      <c r="CI20" s="14">
        <v>15</v>
      </c>
      <c r="CJ20" s="14">
        <v>16</v>
      </c>
      <c r="CK20" s="215"/>
      <c r="CL20" s="215"/>
      <c r="CM20" s="14">
        <v>5</v>
      </c>
      <c r="CN20" s="14">
        <v>6</v>
      </c>
      <c r="CO20" s="14">
        <v>7</v>
      </c>
      <c r="CP20" s="14">
        <v>8</v>
      </c>
      <c r="CQ20" s="14">
        <v>9</v>
      </c>
      <c r="CR20" s="14">
        <v>10</v>
      </c>
      <c r="CS20" s="14">
        <v>11</v>
      </c>
      <c r="CT20" s="14">
        <v>12</v>
      </c>
      <c r="CU20" s="14">
        <v>13</v>
      </c>
      <c r="CV20" s="14">
        <v>14</v>
      </c>
      <c r="CW20" s="14">
        <v>15</v>
      </c>
      <c r="CX20" s="14">
        <v>16</v>
      </c>
      <c r="CY20" s="14">
        <v>5</v>
      </c>
      <c r="CZ20" s="14">
        <v>6</v>
      </c>
      <c r="DA20" s="14">
        <v>7</v>
      </c>
      <c r="DB20" s="14">
        <v>8</v>
      </c>
      <c r="DC20" s="14">
        <v>9</v>
      </c>
      <c r="DD20" s="14">
        <v>10</v>
      </c>
      <c r="DE20" s="14">
        <v>11</v>
      </c>
      <c r="DF20" s="14">
        <v>12</v>
      </c>
      <c r="DG20" s="14">
        <v>13</v>
      </c>
      <c r="DH20" s="14">
        <v>14</v>
      </c>
      <c r="DI20" s="14">
        <v>15</v>
      </c>
      <c r="DJ20" s="14">
        <v>16</v>
      </c>
    </row>
    <row r="21" spans="1:114" s="12" customFormat="1" ht="24" customHeight="1">
      <c r="A21" s="216" t="s">
        <v>226</v>
      </c>
      <c r="B21" s="217"/>
      <c r="C21" s="51"/>
      <c r="D21" s="257" t="s">
        <v>227</v>
      </c>
      <c r="E21" s="15">
        <f aca="true" t="shared" si="0" ref="E21:O21">E22+E24+E29+E33+E31+E35</f>
        <v>46908294</v>
      </c>
      <c r="F21" s="15">
        <f t="shared" si="0"/>
        <v>46908294</v>
      </c>
      <c r="G21" s="15">
        <f t="shared" si="0"/>
        <v>39220658</v>
      </c>
      <c r="H21" s="15">
        <f t="shared" si="0"/>
        <v>3762041</v>
      </c>
      <c r="I21" s="15">
        <f t="shared" si="0"/>
        <v>0</v>
      </c>
      <c r="J21" s="15">
        <f t="shared" si="0"/>
        <v>685107</v>
      </c>
      <c r="K21" s="15">
        <f t="shared" si="0"/>
        <v>685107</v>
      </c>
      <c r="L21" s="15">
        <f t="shared" si="0"/>
        <v>234826</v>
      </c>
      <c r="M21" s="15">
        <f t="shared" si="0"/>
        <v>31411</v>
      </c>
      <c r="N21" s="15">
        <f t="shared" si="0"/>
        <v>0</v>
      </c>
      <c r="O21" s="15">
        <f t="shared" si="0"/>
        <v>0</v>
      </c>
      <c r="P21" s="15">
        <f>J21+E21</f>
        <v>47593401</v>
      </c>
      <c r="Q21" s="15" t="e">
        <f aca="true" t="shared" si="1" ref="Q21:AM21">Q22+Q24+Q29+Q33+Q31+Q35</f>
        <v>#REF!</v>
      </c>
      <c r="R21" s="15" t="e">
        <f t="shared" si="1"/>
        <v>#REF!</v>
      </c>
      <c r="S21" s="15" t="e">
        <f t="shared" si="1"/>
        <v>#REF!</v>
      </c>
      <c r="T21" s="15" t="e">
        <f t="shared" si="1"/>
        <v>#REF!</v>
      </c>
      <c r="U21" s="15" t="e">
        <f t="shared" si="1"/>
        <v>#REF!</v>
      </c>
      <c r="V21" s="15">
        <f t="shared" si="1"/>
        <v>0</v>
      </c>
      <c r="W21" s="15">
        <f t="shared" si="1"/>
        <v>-41000</v>
      </c>
      <c r="X21" s="15">
        <f t="shared" si="1"/>
        <v>0</v>
      </c>
      <c r="Y21" s="15">
        <f t="shared" si="1"/>
        <v>0</v>
      </c>
      <c r="Z21" s="15">
        <f t="shared" si="1"/>
        <v>41000</v>
      </c>
      <c r="AA21" s="15">
        <f t="shared" si="1"/>
        <v>0</v>
      </c>
      <c r="AB21" s="15">
        <f t="shared" si="1"/>
        <v>0</v>
      </c>
      <c r="AC21" s="15" t="e">
        <f t="shared" si="1"/>
        <v>#REF!</v>
      </c>
      <c r="AD21" s="15" t="e">
        <f t="shared" si="1"/>
        <v>#REF!</v>
      </c>
      <c r="AE21" s="15" t="e">
        <f t="shared" si="1"/>
        <v>#REF!</v>
      </c>
      <c r="AF21" s="15" t="e">
        <f t="shared" si="1"/>
        <v>#REF!</v>
      </c>
      <c r="AG21" s="15" t="e">
        <f t="shared" si="1"/>
        <v>#REF!</v>
      </c>
      <c r="AH21" s="15">
        <f t="shared" si="1"/>
        <v>685107</v>
      </c>
      <c r="AI21" s="15">
        <f t="shared" si="1"/>
        <v>644107</v>
      </c>
      <c r="AJ21" s="15">
        <f t="shared" si="1"/>
        <v>234826</v>
      </c>
      <c r="AK21" s="15">
        <f t="shared" si="1"/>
        <v>31411</v>
      </c>
      <c r="AL21" s="15">
        <f t="shared" si="1"/>
        <v>41000</v>
      </c>
      <c r="AM21" s="15">
        <f t="shared" si="1"/>
        <v>0</v>
      </c>
      <c r="AN21" s="15" t="e">
        <f>AH21+AC21</f>
        <v>#REF!</v>
      </c>
      <c r="AO21" s="15" t="e">
        <f aca="true" t="shared" si="2" ref="AO21:BK21">AO22+AO24+AO29+AO33+AO31+AO35</f>
        <v>#REF!</v>
      </c>
      <c r="AP21" s="15" t="e">
        <f t="shared" si="2"/>
        <v>#REF!</v>
      </c>
      <c r="AQ21" s="15" t="e">
        <f t="shared" si="2"/>
        <v>#REF!</v>
      </c>
      <c r="AR21" s="15" t="e">
        <f t="shared" si="2"/>
        <v>#REF!</v>
      </c>
      <c r="AS21" s="15" t="e">
        <f t="shared" si="2"/>
        <v>#REF!</v>
      </c>
      <c r="AT21" s="15">
        <f t="shared" si="2"/>
        <v>2714814.05</v>
      </c>
      <c r="AU21" s="15">
        <f t="shared" si="2"/>
        <v>7394.91</v>
      </c>
      <c r="AV21" s="15">
        <f t="shared" si="2"/>
        <v>2000</v>
      </c>
      <c r="AW21" s="15">
        <f t="shared" si="2"/>
        <v>0</v>
      </c>
      <c r="AX21" s="15">
        <f t="shared" si="2"/>
        <v>2707419.1399999997</v>
      </c>
      <c r="AY21" s="15">
        <f t="shared" si="2"/>
        <v>2698730.1399999997</v>
      </c>
      <c r="AZ21" s="15">
        <f t="shared" si="2"/>
        <v>5181835.05</v>
      </c>
      <c r="BA21" s="15" t="e">
        <f t="shared" si="2"/>
        <v>#REF!</v>
      </c>
      <c r="BB21" s="15" t="e">
        <f t="shared" si="2"/>
        <v>#REF!</v>
      </c>
      <c r="BC21" s="15" t="e">
        <f t="shared" si="2"/>
        <v>#REF!</v>
      </c>
      <c r="BD21" s="15" t="e">
        <f t="shared" si="2"/>
        <v>#REF!</v>
      </c>
      <c r="BE21" s="15" t="e">
        <f t="shared" si="2"/>
        <v>#REF!</v>
      </c>
      <c r="BF21" s="15">
        <f t="shared" si="2"/>
        <v>3399921.05</v>
      </c>
      <c r="BG21" s="15">
        <f t="shared" si="2"/>
        <v>651501.91</v>
      </c>
      <c r="BH21" s="15">
        <f t="shared" si="2"/>
        <v>236826</v>
      </c>
      <c r="BI21" s="15">
        <f t="shared" si="2"/>
        <v>31411</v>
      </c>
      <c r="BJ21" s="15">
        <f t="shared" si="2"/>
        <v>2748419.1399999997</v>
      </c>
      <c r="BK21" s="15">
        <f t="shared" si="2"/>
        <v>2698730.1399999997</v>
      </c>
      <c r="BL21" s="15" t="e">
        <f>BF21+BA21</f>
        <v>#REF!</v>
      </c>
      <c r="BM21" s="15" t="e">
        <f aca="true" t="shared" si="3" ref="BM21:CI21">BM22+BM24+BM29+BM33+BM31+BM35</f>
        <v>#REF!</v>
      </c>
      <c r="BN21" s="15" t="e">
        <f t="shared" si="3"/>
        <v>#REF!</v>
      </c>
      <c r="BO21" s="15" t="e">
        <f t="shared" si="3"/>
        <v>#REF!</v>
      </c>
      <c r="BP21" s="15" t="e">
        <f t="shared" si="3"/>
        <v>#REF!</v>
      </c>
      <c r="BQ21" s="15" t="e">
        <f t="shared" si="3"/>
        <v>#REF!</v>
      </c>
      <c r="BR21" s="15">
        <f t="shared" si="3"/>
        <v>6291337.1899999995</v>
      </c>
      <c r="BS21" s="15">
        <f t="shared" si="3"/>
        <v>248981.19</v>
      </c>
      <c r="BT21" s="15">
        <f t="shared" si="3"/>
        <v>0</v>
      </c>
      <c r="BU21" s="15">
        <f t="shared" si="3"/>
        <v>0</v>
      </c>
      <c r="BV21" s="15">
        <f t="shared" si="3"/>
        <v>6042356</v>
      </c>
      <c r="BW21" s="15">
        <f t="shared" si="3"/>
        <v>5931356</v>
      </c>
      <c r="BX21" s="15">
        <f t="shared" si="3"/>
        <v>8022092.1899999995</v>
      </c>
      <c r="BY21" s="40">
        <f t="shared" si="3"/>
        <v>51106070</v>
      </c>
      <c r="BZ21" s="40">
        <f t="shared" si="3"/>
        <v>51106070</v>
      </c>
      <c r="CA21" s="40">
        <f t="shared" si="3"/>
        <v>1742511</v>
      </c>
      <c r="CB21" s="40">
        <f t="shared" si="3"/>
        <v>109128</v>
      </c>
      <c r="CC21" s="40">
        <f t="shared" si="3"/>
        <v>0</v>
      </c>
      <c r="CD21" s="40">
        <f t="shared" si="3"/>
        <v>9691258.24</v>
      </c>
      <c r="CE21" s="40">
        <f t="shared" si="3"/>
        <v>900483.1</v>
      </c>
      <c r="CF21" s="40">
        <f t="shared" si="3"/>
        <v>0</v>
      </c>
      <c r="CG21" s="40">
        <f t="shared" si="3"/>
        <v>0</v>
      </c>
      <c r="CH21" s="40">
        <f t="shared" si="3"/>
        <v>8790775.14</v>
      </c>
      <c r="CI21" s="40">
        <f t="shared" si="3"/>
        <v>8630086.14</v>
      </c>
      <c r="CJ21" s="40">
        <f>CD21+BY21</f>
        <v>60797328.24</v>
      </c>
      <c r="CK21" s="247"/>
      <c r="CL21" s="247"/>
      <c r="CM21" s="40">
        <f aca="true" t="shared" si="4" ref="CM21:DI21">CM22+CM24+CM29+CM33+CM31+CM35</f>
        <v>341508</v>
      </c>
      <c r="CN21" s="40">
        <f t="shared" si="4"/>
        <v>341508</v>
      </c>
      <c r="CO21" s="40">
        <f t="shared" si="4"/>
        <v>0</v>
      </c>
      <c r="CP21" s="40">
        <f t="shared" si="4"/>
        <v>0</v>
      </c>
      <c r="CQ21" s="40">
        <f t="shared" si="4"/>
        <v>0</v>
      </c>
      <c r="CR21" s="40">
        <f t="shared" si="4"/>
        <v>952156.38</v>
      </c>
      <c r="CS21" s="40">
        <f t="shared" si="4"/>
        <v>408059.08</v>
      </c>
      <c r="CT21" s="40">
        <f t="shared" si="4"/>
        <v>0</v>
      </c>
      <c r="CU21" s="40">
        <f t="shared" si="4"/>
        <v>0</v>
      </c>
      <c r="CV21" s="40">
        <f t="shared" si="4"/>
        <v>544097</v>
      </c>
      <c r="CW21" s="40">
        <f t="shared" si="4"/>
        <v>515197</v>
      </c>
      <c r="CX21" s="40">
        <f t="shared" si="4"/>
        <v>1293664.38</v>
      </c>
      <c r="CY21" s="26">
        <f>CY22+CY24+CY29+CY33+CY31+CY35</f>
        <v>51874260</v>
      </c>
      <c r="CZ21" s="26">
        <f t="shared" si="4"/>
        <v>51874260</v>
      </c>
      <c r="DA21" s="26">
        <f t="shared" si="4"/>
        <v>40413607</v>
      </c>
      <c r="DB21" s="26">
        <f t="shared" si="4"/>
        <v>4017240</v>
      </c>
      <c r="DC21" s="26">
        <f t="shared" si="4"/>
        <v>0</v>
      </c>
      <c r="DD21" s="26">
        <f t="shared" si="4"/>
        <v>10643414.620000001</v>
      </c>
      <c r="DE21" s="26">
        <f t="shared" si="4"/>
        <v>1308542.18</v>
      </c>
      <c r="DF21" s="26">
        <f t="shared" si="4"/>
        <v>0</v>
      </c>
      <c r="DG21" s="26">
        <f t="shared" si="4"/>
        <v>0</v>
      </c>
      <c r="DH21" s="26">
        <f t="shared" si="4"/>
        <v>9334872.14</v>
      </c>
      <c r="DI21" s="26">
        <f t="shared" si="4"/>
        <v>9145283.14</v>
      </c>
      <c r="DJ21" s="26">
        <f>DD21+CY21</f>
        <v>62517674.620000005</v>
      </c>
    </row>
    <row r="22" spans="1:114" ht="12.75">
      <c r="A22" s="466"/>
      <c r="B22" s="48" t="s">
        <v>64</v>
      </c>
      <c r="C22" s="51"/>
      <c r="D22" s="257" t="s">
        <v>65</v>
      </c>
      <c r="E22" s="15">
        <f>E23</f>
        <v>2287230</v>
      </c>
      <c r="F22" s="15">
        <f aca="true" t="shared" si="5" ref="F22:AM22">F23</f>
        <v>2287230</v>
      </c>
      <c r="G22" s="15">
        <f t="shared" si="5"/>
        <v>2004650</v>
      </c>
      <c r="H22" s="15">
        <f t="shared" si="5"/>
        <v>77709</v>
      </c>
      <c r="I22" s="15">
        <f t="shared" si="5"/>
        <v>0</v>
      </c>
      <c r="J22" s="15">
        <f t="shared" si="5"/>
        <v>26000</v>
      </c>
      <c r="K22" s="15">
        <f t="shared" si="5"/>
        <v>26000</v>
      </c>
      <c r="L22" s="15">
        <f t="shared" si="5"/>
        <v>0</v>
      </c>
      <c r="M22" s="15">
        <f t="shared" si="5"/>
        <v>0</v>
      </c>
      <c r="N22" s="15">
        <f t="shared" si="5"/>
        <v>0</v>
      </c>
      <c r="O22" s="15">
        <f t="shared" si="5"/>
        <v>0</v>
      </c>
      <c r="P22" s="15">
        <f aca="true" t="shared" si="6" ref="P22:P93">J22+E22</f>
        <v>2313230</v>
      </c>
      <c r="Q22" s="15">
        <f>Q23</f>
        <v>0</v>
      </c>
      <c r="R22" s="15">
        <f t="shared" si="5"/>
        <v>0</v>
      </c>
      <c r="S22" s="15">
        <f t="shared" si="5"/>
        <v>0</v>
      </c>
      <c r="T22" s="15">
        <f t="shared" si="5"/>
        <v>0</v>
      </c>
      <c r="U22" s="15">
        <f t="shared" si="5"/>
        <v>0</v>
      </c>
      <c r="V22" s="15">
        <f t="shared" si="5"/>
        <v>0</v>
      </c>
      <c r="W22" s="15">
        <f t="shared" si="5"/>
        <v>-26000</v>
      </c>
      <c r="X22" s="15">
        <f t="shared" si="5"/>
        <v>0</v>
      </c>
      <c r="Y22" s="15">
        <f t="shared" si="5"/>
        <v>0</v>
      </c>
      <c r="Z22" s="15">
        <f t="shared" si="5"/>
        <v>26000</v>
      </c>
      <c r="AA22" s="15">
        <f t="shared" si="5"/>
        <v>0</v>
      </c>
      <c r="AB22" s="15">
        <f t="shared" si="5"/>
        <v>0</v>
      </c>
      <c r="AC22" s="15">
        <f>AC23</f>
        <v>2287230</v>
      </c>
      <c r="AD22" s="15">
        <f t="shared" si="5"/>
        <v>2287230</v>
      </c>
      <c r="AE22" s="15">
        <f t="shared" si="5"/>
        <v>2004650</v>
      </c>
      <c r="AF22" s="15">
        <f t="shared" si="5"/>
        <v>77709</v>
      </c>
      <c r="AG22" s="15">
        <f t="shared" si="5"/>
        <v>0</v>
      </c>
      <c r="AH22" s="15">
        <f t="shared" si="5"/>
        <v>26000</v>
      </c>
      <c r="AI22" s="15">
        <f t="shared" si="5"/>
        <v>0</v>
      </c>
      <c r="AJ22" s="15">
        <f t="shared" si="5"/>
        <v>0</v>
      </c>
      <c r="AK22" s="15">
        <f t="shared" si="5"/>
        <v>0</v>
      </c>
      <c r="AL22" s="15">
        <f t="shared" si="5"/>
        <v>26000</v>
      </c>
      <c r="AM22" s="15">
        <f t="shared" si="5"/>
        <v>0</v>
      </c>
      <c r="AN22" s="15">
        <f aca="true" t="shared" si="7" ref="AN22:AN93">AH22+AC22</f>
        <v>2313230</v>
      </c>
      <c r="AO22" s="15">
        <f>AO23</f>
        <v>0</v>
      </c>
      <c r="AP22" s="15">
        <f aca="true" t="shared" si="8" ref="AP22:BK22">AP23</f>
        <v>0</v>
      </c>
      <c r="AQ22" s="15">
        <f t="shared" si="8"/>
        <v>0</v>
      </c>
      <c r="AR22" s="15">
        <f t="shared" si="8"/>
        <v>0</v>
      </c>
      <c r="AS22" s="15">
        <f t="shared" si="8"/>
        <v>0</v>
      </c>
      <c r="AT22" s="15">
        <f t="shared" si="8"/>
        <v>0</v>
      </c>
      <c r="AU22" s="15">
        <f t="shared" si="8"/>
        <v>0</v>
      </c>
      <c r="AV22" s="15">
        <f t="shared" si="8"/>
        <v>0</v>
      </c>
      <c r="AW22" s="15">
        <f t="shared" si="8"/>
        <v>0</v>
      </c>
      <c r="AX22" s="15">
        <f t="shared" si="8"/>
        <v>0</v>
      </c>
      <c r="AY22" s="15">
        <f t="shared" si="8"/>
        <v>26000</v>
      </c>
      <c r="AZ22" s="15">
        <f t="shared" si="8"/>
        <v>0</v>
      </c>
      <c r="BA22" s="15">
        <f>BA23</f>
        <v>2287230</v>
      </c>
      <c r="BB22" s="15">
        <f t="shared" si="8"/>
        <v>2287230</v>
      </c>
      <c r="BC22" s="15">
        <f t="shared" si="8"/>
        <v>2004650</v>
      </c>
      <c r="BD22" s="15">
        <f t="shared" si="8"/>
        <v>77709</v>
      </c>
      <c r="BE22" s="15">
        <f t="shared" si="8"/>
        <v>0</v>
      </c>
      <c r="BF22" s="15">
        <f t="shared" si="8"/>
        <v>26000</v>
      </c>
      <c r="BG22" s="15">
        <f t="shared" si="8"/>
        <v>0</v>
      </c>
      <c r="BH22" s="15">
        <f t="shared" si="8"/>
        <v>0</v>
      </c>
      <c r="BI22" s="15">
        <f t="shared" si="8"/>
        <v>0</v>
      </c>
      <c r="BJ22" s="15">
        <f t="shared" si="8"/>
        <v>26000</v>
      </c>
      <c r="BK22" s="15">
        <f t="shared" si="8"/>
        <v>26000</v>
      </c>
      <c r="BL22" s="15">
        <f aca="true" t="shared" si="9" ref="BL22:BL93">BF22+BA22</f>
        <v>2313230</v>
      </c>
      <c r="BM22" s="15">
        <f>BM23</f>
        <v>0</v>
      </c>
      <c r="BN22" s="15">
        <f aca="true" t="shared" si="10" ref="BN22:CI22">BN23</f>
        <v>0</v>
      </c>
      <c r="BO22" s="15">
        <f t="shared" si="10"/>
        <v>0</v>
      </c>
      <c r="BP22" s="15">
        <f t="shared" si="10"/>
        <v>0</v>
      </c>
      <c r="BQ22" s="15">
        <f t="shared" si="10"/>
        <v>0</v>
      </c>
      <c r="BR22" s="15">
        <f t="shared" si="10"/>
        <v>0</v>
      </c>
      <c r="BS22" s="15">
        <f t="shared" si="10"/>
        <v>0</v>
      </c>
      <c r="BT22" s="15">
        <f t="shared" si="10"/>
        <v>0</v>
      </c>
      <c r="BU22" s="15">
        <f t="shared" si="10"/>
        <v>0</v>
      </c>
      <c r="BV22" s="15">
        <f t="shared" si="10"/>
        <v>0</v>
      </c>
      <c r="BW22" s="15">
        <f t="shared" si="10"/>
        <v>0</v>
      </c>
      <c r="BX22" s="15">
        <f t="shared" si="10"/>
        <v>0</v>
      </c>
      <c r="BY22" s="40">
        <f>BY23</f>
        <v>2287230</v>
      </c>
      <c r="BZ22" s="40">
        <f t="shared" si="10"/>
        <v>2287230</v>
      </c>
      <c r="CA22" s="40">
        <f t="shared" si="10"/>
        <v>1643156</v>
      </c>
      <c r="CB22" s="40">
        <f t="shared" si="10"/>
        <v>77709</v>
      </c>
      <c r="CC22" s="40">
        <f t="shared" si="10"/>
        <v>0</v>
      </c>
      <c r="CD22" s="40">
        <f t="shared" si="10"/>
        <v>26000</v>
      </c>
      <c r="CE22" s="40">
        <f t="shared" si="10"/>
        <v>0</v>
      </c>
      <c r="CF22" s="40">
        <f t="shared" si="10"/>
        <v>0</v>
      </c>
      <c r="CG22" s="40">
        <f t="shared" si="10"/>
        <v>0</v>
      </c>
      <c r="CH22" s="40">
        <f t="shared" si="10"/>
        <v>26000</v>
      </c>
      <c r="CI22" s="40">
        <f t="shared" si="10"/>
        <v>26000</v>
      </c>
      <c r="CJ22" s="40">
        <f aca="true" t="shared" si="11" ref="CJ22:CJ93">CD22+BY22</f>
        <v>2313230</v>
      </c>
      <c r="CK22" s="247"/>
      <c r="CL22" s="247"/>
      <c r="CM22" s="40">
        <f>CM23</f>
        <v>0</v>
      </c>
      <c r="CN22" s="40">
        <f aca="true" t="shared" si="12" ref="CN22:DI22">CN23</f>
        <v>0</v>
      </c>
      <c r="CO22" s="40">
        <f t="shared" si="12"/>
        <v>0</v>
      </c>
      <c r="CP22" s="40">
        <f t="shared" si="12"/>
        <v>0</v>
      </c>
      <c r="CQ22" s="40">
        <f t="shared" si="12"/>
        <v>0</v>
      </c>
      <c r="CR22" s="40">
        <f t="shared" si="12"/>
        <v>21791</v>
      </c>
      <c r="CS22" s="40">
        <f t="shared" si="12"/>
        <v>0</v>
      </c>
      <c r="CT22" s="40">
        <f t="shared" si="12"/>
        <v>0</v>
      </c>
      <c r="CU22" s="40">
        <f t="shared" si="12"/>
        <v>0</v>
      </c>
      <c r="CV22" s="40">
        <f t="shared" si="12"/>
        <v>21791</v>
      </c>
      <c r="CW22" s="40">
        <f t="shared" si="12"/>
        <v>21791</v>
      </c>
      <c r="CX22" s="40">
        <f t="shared" si="12"/>
        <v>21791</v>
      </c>
      <c r="CY22" s="26">
        <f>CY23</f>
        <v>2287230</v>
      </c>
      <c r="CZ22" s="26">
        <f t="shared" si="12"/>
        <v>2287230</v>
      </c>
      <c r="DA22" s="26">
        <f t="shared" si="12"/>
        <v>2004650</v>
      </c>
      <c r="DB22" s="26">
        <f t="shared" si="12"/>
        <v>77709</v>
      </c>
      <c r="DC22" s="26">
        <f t="shared" si="12"/>
        <v>0</v>
      </c>
      <c r="DD22" s="26">
        <f t="shared" si="12"/>
        <v>47791</v>
      </c>
      <c r="DE22" s="26">
        <f t="shared" si="12"/>
        <v>0</v>
      </c>
      <c r="DF22" s="26">
        <f t="shared" si="12"/>
        <v>0</v>
      </c>
      <c r="DG22" s="26">
        <f t="shared" si="12"/>
        <v>0</v>
      </c>
      <c r="DH22" s="26">
        <f t="shared" si="12"/>
        <v>47791</v>
      </c>
      <c r="DI22" s="26">
        <f t="shared" si="12"/>
        <v>47791</v>
      </c>
      <c r="DJ22" s="26">
        <f aca="true" t="shared" si="13" ref="DJ22:DJ30">DD22+CY22</f>
        <v>2335021</v>
      </c>
    </row>
    <row r="23" spans="1:114" ht="76.5">
      <c r="A23" s="467"/>
      <c r="B23" s="70" t="s">
        <v>66</v>
      </c>
      <c r="C23" s="49" t="s">
        <v>67</v>
      </c>
      <c r="D23" s="256" t="s">
        <v>68</v>
      </c>
      <c r="E23" s="35">
        <f>КФК!E19</f>
        <v>2287230</v>
      </c>
      <c r="F23" s="35">
        <f>КФК!F19</f>
        <v>2287230</v>
      </c>
      <c r="G23" s="35">
        <f>КФК!G19</f>
        <v>2004650</v>
      </c>
      <c r="H23" s="35">
        <f>КФК!H19</f>
        <v>77709</v>
      </c>
      <c r="I23" s="35">
        <f>КФК!I19</f>
        <v>0</v>
      </c>
      <c r="J23" s="35">
        <f>КФК!J19</f>
        <v>26000</v>
      </c>
      <c r="K23" s="35">
        <v>26000</v>
      </c>
      <c r="L23" s="35">
        <f>КФК!L19</f>
        <v>0</v>
      </c>
      <c r="M23" s="35">
        <f>КФК!M19</f>
        <v>0</v>
      </c>
      <c r="N23" s="35">
        <v>0</v>
      </c>
      <c r="O23" s="35">
        <f>КФК!O19</f>
        <v>0</v>
      </c>
      <c r="P23" s="15">
        <f t="shared" si="6"/>
        <v>2313230</v>
      </c>
      <c r="Q23" s="35">
        <f>КФК!Q19</f>
        <v>0</v>
      </c>
      <c r="R23" s="35">
        <f>КФК!R19</f>
        <v>0</v>
      </c>
      <c r="S23" s="35">
        <f>КФК!S19</f>
        <v>0</v>
      </c>
      <c r="T23" s="35">
        <f>КФК!T19</f>
        <v>0</v>
      </c>
      <c r="U23" s="35">
        <f>КФК!U19</f>
        <v>0</v>
      </c>
      <c r="V23" s="35">
        <f>КФК!V19</f>
        <v>0</v>
      </c>
      <c r="W23" s="35">
        <f>КФК!W19</f>
        <v>-26000</v>
      </c>
      <c r="X23" s="35">
        <f>КФК!X19</f>
        <v>0</v>
      </c>
      <c r="Y23" s="35">
        <f>КФК!Y19</f>
        <v>0</v>
      </c>
      <c r="Z23" s="35">
        <f>КФК!Z19</f>
        <v>26000</v>
      </c>
      <c r="AA23" s="35">
        <f>КФК!AA19</f>
        <v>0</v>
      </c>
      <c r="AB23" s="15">
        <f>V23+Q23</f>
        <v>0</v>
      </c>
      <c r="AC23" s="35">
        <f>Q23+E23</f>
        <v>2287230</v>
      </c>
      <c r="AD23" s="35">
        <f aca="true" t="shared" si="14" ref="AD23:AM23">R23+F23</f>
        <v>2287230</v>
      </c>
      <c r="AE23" s="35">
        <f t="shared" si="14"/>
        <v>2004650</v>
      </c>
      <c r="AF23" s="35">
        <f t="shared" si="14"/>
        <v>77709</v>
      </c>
      <c r="AG23" s="35">
        <f t="shared" si="14"/>
        <v>0</v>
      </c>
      <c r="AH23" s="35">
        <f t="shared" si="14"/>
        <v>26000</v>
      </c>
      <c r="AI23" s="35">
        <f t="shared" si="14"/>
        <v>0</v>
      </c>
      <c r="AJ23" s="35">
        <f t="shared" si="14"/>
        <v>0</v>
      </c>
      <c r="AK23" s="35">
        <f t="shared" si="14"/>
        <v>0</v>
      </c>
      <c r="AL23" s="35">
        <f t="shared" si="14"/>
        <v>26000</v>
      </c>
      <c r="AM23" s="35">
        <f t="shared" si="14"/>
        <v>0</v>
      </c>
      <c r="AN23" s="15">
        <f t="shared" si="7"/>
        <v>2313230</v>
      </c>
      <c r="AO23" s="35">
        <f>КФК!AO19</f>
        <v>0</v>
      </c>
      <c r="AP23" s="35">
        <f>КФК!AP19</f>
        <v>0</v>
      </c>
      <c r="AQ23" s="35">
        <f>КФК!AQ19</f>
        <v>0</v>
      </c>
      <c r="AR23" s="35">
        <f>КФК!AR19</f>
        <v>0</v>
      </c>
      <c r="AS23" s="35">
        <f>КФК!AS19</f>
        <v>0</v>
      </c>
      <c r="AT23" s="35">
        <f>КФК!AT19</f>
        <v>0</v>
      </c>
      <c r="AU23" s="35">
        <f>КФК!AU19</f>
        <v>0</v>
      </c>
      <c r="AV23" s="35">
        <f>КФК!AV19</f>
        <v>0</v>
      </c>
      <c r="AW23" s="35">
        <f>КФК!AW19</f>
        <v>0</v>
      </c>
      <c r="AX23" s="35">
        <f>КФК!AX19</f>
        <v>0</v>
      </c>
      <c r="AY23" s="35">
        <v>26000</v>
      </c>
      <c r="AZ23" s="15">
        <f>AT23+AO23</f>
        <v>0</v>
      </c>
      <c r="BA23" s="35">
        <f aca="true" t="shared" si="15" ref="BA23:BK23">AO23+AC23</f>
        <v>2287230</v>
      </c>
      <c r="BB23" s="35">
        <f t="shared" si="15"/>
        <v>2287230</v>
      </c>
      <c r="BC23" s="35">
        <f t="shared" si="15"/>
        <v>2004650</v>
      </c>
      <c r="BD23" s="35">
        <f t="shared" si="15"/>
        <v>77709</v>
      </c>
      <c r="BE23" s="35">
        <f t="shared" si="15"/>
        <v>0</v>
      </c>
      <c r="BF23" s="35">
        <f t="shared" si="15"/>
        <v>26000</v>
      </c>
      <c r="BG23" s="35">
        <f t="shared" si="15"/>
        <v>0</v>
      </c>
      <c r="BH23" s="35">
        <f t="shared" si="15"/>
        <v>0</v>
      </c>
      <c r="BI23" s="35">
        <f t="shared" si="15"/>
        <v>0</v>
      </c>
      <c r="BJ23" s="35">
        <f t="shared" si="15"/>
        <v>26000</v>
      </c>
      <c r="BK23" s="35">
        <f t="shared" si="15"/>
        <v>26000</v>
      </c>
      <c r="BL23" s="15">
        <f t="shared" si="9"/>
        <v>2313230</v>
      </c>
      <c r="BM23" s="35">
        <f>КФК!BM19</f>
        <v>0</v>
      </c>
      <c r="BN23" s="35">
        <f>КФК!BN19</f>
        <v>0</v>
      </c>
      <c r="BO23" s="35">
        <f>КФК!BO19</f>
        <v>0</v>
      </c>
      <c r="BP23" s="35">
        <f>КФК!BP19</f>
        <v>0</v>
      </c>
      <c r="BQ23" s="35">
        <f>КФК!BQ19</f>
        <v>0</v>
      </c>
      <c r="BR23" s="35">
        <f>КФК!BR19</f>
        <v>0</v>
      </c>
      <c r="BS23" s="35">
        <f>КФК!BS19</f>
        <v>0</v>
      </c>
      <c r="BT23" s="35">
        <f>КФК!BT19</f>
        <v>0</v>
      </c>
      <c r="BU23" s="35">
        <f>КФК!BU19</f>
        <v>0</v>
      </c>
      <c r="BV23" s="35">
        <f>КФК!BV19</f>
        <v>0</v>
      </c>
      <c r="BW23" s="35"/>
      <c r="BX23" s="15">
        <f>BR23+BM23</f>
        <v>0</v>
      </c>
      <c r="BY23" s="44">
        <f aca="true" t="shared" si="16" ref="BY23:CI23">BM23+BA23</f>
        <v>2287230</v>
      </c>
      <c r="BZ23" s="44">
        <f t="shared" si="16"/>
        <v>2287230</v>
      </c>
      <c r="CA23" s="44">
        <v>1643156</v>
      </c>
      <c r="CB23" s="44">
        <f t="shared" si="16"/>
        <v>77709</v>
      </c>
      <c r="CC23" s="44">
        <f t="shared" si="16"/>
        <v>0</v>
      </c>
      <c r="CD23" s="44">
        <f t="shared" si="16"/>
        <v>26000</v>
      </c>
      <c r="CE23" s="44">
        <f t="shared" si="16"/>
        <v>0</v>
      </c>
      <c r="CF23" s="44">
        <f t="shared" si="16"/>
        <v>0</v>
      </c>
      <c r="CG23" s="44">
        <f t="shared" si="16"/>
        <v>0</v>
      </c>
      <c r="CH23" s="44">
        <f t="shared" si="16"/>
        <v>26000</v>
      </c>
      <c r="CI23" s="44">
        <f t="shared" si="16"/>
        <v>26000</v>
      </c>
      <c r="CJ23" s="40">
        <f t="shared" si="11"/>
        <v>2313230</v>
      </c>
      <c r="CK23" s="247">
        <v>2287230</v>
      </c>
      <c r="CL23" s="247">
        <f>CK23-BY23</f>
        <v>0</v>
      </c>
      <c r="CM23" s="44"/>
      <c r="CN23" s="44"/>
      <c r="CO23" s="44"/>
      <c r="CP23" s="44"/>
      <c r="CQ23" s="44"/>
      <c r="CR23" s="44">
        <v>21791</v>
      </c>
      <c r="CS23" s="44"/>
      <c r="CT23" s="44"/>
      <c r="CU23" s="44"/>
      <c r="CV23" s="44">
        <v>21791</v>
      </c>
      <c r="CW23" s="44">
        <v>21791</v>
      </c>
      <c r="CX23" s="40">
        <f>CR23+CM23</f>
        <v>21791</v>
      </c>
      <c r="CY23" s="28">
        <f>CM23+BY23</f>
        <v>2287230</v>
      </c>
      <c r="CZ23" s="28">
        <f>CN23+BZ23</f>
        <v>2287230</v>
      </c>
      <c r="DA23" s="28">
        <v>2004650</v>
      </c>
      <c r="DB23" s="28">
        <f aca="true" t="shared" si="17" ref="DB23:DI23">CP23+CB23</f>
        <v>77709</v>
      </c>
      <c r="DC23" s="28">
        <f t="shared" si="17"/>
        <v>0</v>
      </c>
      <c r="DD23" s="28">
        <f t="shared" si="17"/>
        <v>47791</v>
      </c>
      <c r="DE23" s="28">
        <f t="shared" si="17"/>
        <v>0</v>
      </c>
      <c r="DF23" s="28">
        <f t="shared" si="17"/>
        <v>0</v>
      </c>
      <c r="DG23" s="28">
        <f t="shared" si="17"/>
        <v>0</v>
      </c>
      <c r="DH23" s="28">
        <f t="shared" si="17"/>
        <v>47791</v>
      </c>
      <c r="DI23" s="28">
        <f t="shared" si="17"/>
        <v>47791</v>
      </c>
      <c r="DJ23" s="26">
        <f t="shared" si="13"/>
        <v>2335021</v>
      </c>
    </row>
    <row r="24" spans="1:114" s="4" customFormat="1" ht="12.75">
      <c r="A24" s="467"/>
      <c r="B24" s="48" t="s">
        <v>91</v>
      </c>
      <c r="C24" s="51"/>
      <c r="D24" s="257" t="s">
        <v>92</v>
      </c>
      <c r="E24" s="15">
        <f>SUM(E25:E27)</f>
        <v>44286064</v>
      </c>
      <c r="F24" s="15">
        <f aca="true" t="shared" si="18" ref="F24:O24">SUM(F25:F27)</f>
        <v>44286064</v>
      </c>
      <c r="G24" s="15">
        <f t="shared" si="18"/>
        <v>37216008</v>
      </c>
      <c r="H24" s="15">
        <f t="shared" si="18"/>
        <v>3684332</v>
      </c>
      <c r="I24" s="15">
        <f t="shared" si="18"/>
        <v>0</v>
      </c>
      <c r="J24" s="15">
        <f t="shared" si="18"/>
        <v>659107</v>
      </c>
      <c r="K24" s="15">
        <f t="shared" si="18"/>
        <v>659107</v>
      </c>
      <c r="L24" s="15">
        <f t="shared" si="18"/>
        <v>234826</v>
      </c>
      <c r="M24" s="15">
        <f t="shared" si="18"/>
        <v>31411</v>
      </c>
      <c r="N24" s="15">
        <f t="shared" si="18"/>
        <v>0</v>
      </c>
      <c r="O24" s="15">
        <f t="shared" si="18"/>
        <v>0</v>
      </c>
      <c r="P24" s="15">
        <f t="shared" si="6"/>
        <v>44945171</v>
      </c>
      <c r="Q24" s="15">
        <f>SUM(Q25:Q27)</f>
        <v>0</v>
      </c>
      <c r="R24" s="15">
        <f aca="true" t="shared" si="19" ref="R24:AB24">SUM(R25:R27)</f>
        <v>0</v>
      </c>
      <c r="S24" s="15">
        <f t="shared" si="19"/>
        <v>0</v>
      </c>
      <c r="T24" s="15">
        <f t="shared" si="19"/>
        <v>0</v>
      </c>
      <c r="U24" s="15">
        <f t="shared" si="19"/>
        <v>0</v>
      </c>
      <c r="V24" s="15">
        <f t="shared" si="19"/>
        <v>0</v>
      </c>
      <c r="W24" s="15">
        <f t="shared" si="19"/>
        <v>-15000</v>
      </c>
      <c r="X24" s="15">
        <f t="shared" si="19"/>
        <v>0</v>
      </c>
      <c r="Y24" s="15">
        <f t="shared" si="19"/>
        <v>0</v>
      </c>
      <c r="Z24" s="15">
        <f t="shared" si="19"/>
        <v>15000</v>
      </c>
      <c r="AA24" s="15">
        <f t="shared" si="19"/>
        <v>0</v>
      </c>
      <c r="AB24" s="15">
        <f t="shared" si="19"/>
        <v>0</v>
      </c>
      <c r="AC24" s="15">
        <f>SUM(AC25:AC27)</f>
        <v>44286064</v>
      </c>
      <c r="AD24" s="15">
        <f aca="true" t="shared" si="20" ref="AD24:AM24">SUM(AD25:AD27)</f>
        <v>44286064</v>
      </c>
      <c r="AE24" s="15">
        <f t="shared" si="20"/>
        <v>37216008</v>
      </c>
      <c r="AF24" s="15">
        <f t="shared" si="20"/>
        <v>3684332</v>
      </c>
      <c r="AG24" s="15">
        <f t="shared" si="20"/>
        <v>0</v>
      </c>
      <c r="AH24" s="15">
        <f t="shared" si="20"/>
        <v>659107</v>
      </c>
      <c r="AI24" s="15">
        <f t="shared" si="20"/>
        <v>644107</v>
      </c>
      <c r="AJ24" s="15">
        <f t="shared" si="20"/>
        <v>234826</v>
      </c>
      <c r="AK24" s="15">
        <f t="shared" si="20"/>
        <v>31411</v>
      </c>
      <c r="AL24" s="15">
        <f t="shared" si="20"/>
        <v>15000</v>
      </c>
      <c r="AM24" s="15">
        <f t="shared" si="20"/>
        <v>0</v>
      </c>
      <c r="AN24" s="15">
        <f t="shared" si="7"/>
        <v>44945171</v>
      </c>
      <c r="AO24" s="15">
        <f>SUM(AO25:AO27)</f>
        <v>1883532</v>
      </c>
      <c r="AP24" s="15">
        <f aca="true" t="shared" si="21" ref="AP24:AZ24">SUM(AP25:AP27)</f>
        <v>1883532</v>
      </c>
      <c r="AQ24" s="15">
        <f t="shared" si="21"/>
        <v>1072124</v>
      </c>
      <c r="AR24" s="15">
        <f t="shared" si="21"/>
        <v>223780</v>
      </c>
      <c r="AS24" s="15">
        <f t="shared" si="21"/>
        <v>0</v>
      </c>
      <c r="AT24" s="15">
        <f t="shared" si="21"/>
        <v>1313383.9100000001</v>
      </c>
      <c r="AU24" s="15">
        <f t="shared" si="21"/>
        <v>7394.91</v>
      </c>
      <c r="AV24" s="15">
        <f t="shared" si="21"/>
        <v>2000</v>
      </c>
      <c r="AW24" s="15">
        <f t="shared" si="21"/>
        <v>0</v>
      </c>
      <c r="AX24" s="15">
        <f t="shared" si="21"/>
        <v>1305989</v>
      </c>
      <c r="AY24" s="15">
        <f t="shared" si="21"/>
        <v>1271300</v>
      </c>
      <c r="AZ24" s="15">
        <f t="shared" si="21"/>
        <v>3196915.91</v>
      </c>
      <c r="BA24" s="15">
        <f>SUM(BA25:BA27)</f>
        <v>46169596</v>
      </c>
      <c r="BB24" s="15">
        <f aca="true" t="shared" si="22" ref="BB24:BK24">SUM(BB25:BB27)</f>
        <v>46169596</v>
      </c>
      <c r="BC24" s="15">
        <f t="shared" si="22"/>
        <v>38288132</v>
      </c>
      <c r="BD24" s="15">
        <f t="shared" si="22"/>
        <v>3908112</v>
      </c>
      <c r="BE24" s="15">
        <f t="shared" si="22"/>
        <v>0</v>
      </c>
      <c r="BF24" s="15">
        <f t="shared" si="22"/>
        <v>1972490.9100000001</v>
      </c>
      <c r="BG24" s="15">
        <f t="shared" si="22"/>
        <v>651501.91</v>
      </c>
      <c r="BH24" s="15">
        <f t="shared" si="22"/>
        <v>236826</v>
      </c>
      <c r="BI24" s="15">
        <f t="shared" si="22"/>
        <v>31411</v>
      </c>
      <c r="BJ24" s="15">
        <f t="shared" si="22"/>
        <v>1320989</v>
      </c>
      <c r="BK24" s="15">
        <f t="shared" si="22"/>
        <v>1271300</v>
      </c>
      <c r="BL24" s="15">
        <f t="shared" si="9"/>
        <v>48142086.91</v>
      </c>
      <c r="BM24" s="15">
        <f>SUM(BM25:BM27)</f>
        <v>1683955</v>
      </c>
      <c r="BN24" s="15">
        <f aca="true" t="shared" si="23" ref="BN24:BX24">SUM(BN25:BN27)</f>
        <v>1683955</v>
      </c>
      <c r="BO24" s="15">
        <f t="shared" si="23"/>
        <v>0</v>
      </c>
      <c r="BP24" s="15">
        <f t="shared" si="23"/>
        <v>19126</v>
      </c>
      <c r="BQ24" s="15">
        <f t="shared" si="23"/>
        <v>0</v>
      </c>
      <c r="BR24" s="15">
        <f t="shared" si="23"/>
        <v>6311837.1899999995</v>
      </c>
      <c r="BS24" s="15">
        <f t="shared" si="23"/>
        <v>248981.19</v>
      </c>
      <c r="BT24" s="15">
        <f t="shared" si="23"/>
        <v>0</v>
      </c>
      <c r="BU24" s="15">
        <f t="shared" si="23"/>
        <v>0</v>
      </c>
      <c r="BV24" s="15">
        <f t="shared" si="23"/>
        <v>6062856</v>
      </c>
      <c r="BW24" s="15">
        <f t="shared" si="23"/>
        <v>5951856</v>
      </c>
      <c r="BX24" s="15">
        <f t="shared" si="23"/>
        <v>7995792.1899999995</v>
      </c>
      <c r="BY24" s="40">
        <f>SUM(BY25:BY27)</f>
        <v>47853551</v>
      </c>
      <c r="BZ24" s="40">
        <f aca="true" t="shared" si="24" ref="BZ24:CI24">SUM(BZ25:BZ27)</f>
        <v>47853551</v>
      </c>
      <c r="CA24" s="40">
        <f t="shared" si="24"/>
        <v>0</v>
      </c>
      <c r="CB24" s="40">
        <f t="shared" si="24"/>
        <v>19126</v>
      </c>
      <c r="CC24" s="40">
        <f t="shared" si="24"/>
        <v>0</v>
      </c>
      <c r="CD24" s="40">
        <f t="shared" si="24"/>
        <v>8284328.1</v>
      </c>
      <c r="CE24" s="40">
        <f t="shared" si="24"/>
        <v>900483.1</v>
      </c>
      <c r="CF24" s="40">
        <f t="shared" si="24"/>
        <v>0</v>
      </c>
      <c r="CG24" s="40">
        <f t="shared" si="24"/>
        <v>0</v>
      </c>
      <c r="CH24" s="40">
        <f t="shared" si="24"/>
        <v>7383845</v>
      </c>
      <c r="CI24" s="40">
        <f t="shared" si="24"/>
        <v>7223156</v>
      </c>
      <c r="CJ24" s="40">
        <f t="shared" si="11"/>
        <v>56137879.1</v>
      </c>
      <c r="CK24" s="247"/>
      <c r="CL24" s="247">
        <f aca="true" t="shared" si="25" ref="CL24:CL88">CK24-BY24</f>
        <v>-47853551</v>
      </c>
      <c r="CM24" s="40">
        <f>SUM(CM25:CM27)</f>
        <v>188808</v>
      </c>
      <c r="CN24" s="40">
        <f aca="true" t="shared" si="26" ref="CN24:CX24">SUM(CN25:CN27)</f>
        <v>188808</v>
      </c>
      <c r="CO24" s="40">
        <f t="shared" si="26"/>
        <v>0</v>
      </c>
      <c r="CP24" s="40">
        <f t="shared" si="26"/>
        <v>0</v>
      </c>
      <c r="CQ24" s="40">
        <f t="shared" si="26"/>
        <v>0</v>
      </c>
      <c r="CR24" s="40">
        <f t="shared" si="26"/>
        <v>930365.38</v>
      </c>
      <c r="CS24" s="40">
        <f t="shared" si="26"/>
        <v>408059.08</v>
      </c>
      <c r="CT24" s="40">
        <f t="shared" si="26"/>
        <v>0</v>
      </c>
      <c r="CU24" s="40">
        <f t="shared" si="26"/>
        <v>0</v>
      </c>
      <c r="CV24" s="40">
        <f t="shared" si="26"/>
        <v>522306</v>
      </c>
      <c r="CW24" s="40">
        <f t="shared" si="26"/>
        <v>493406</v>
      </c>
      <c r="CX24" s="40">
        <f t="shared" si="26"/>
        <v>1119173.38</v>
      </c>
      <c r="CY24" s="26">
        <f>SUM(CY25:CY28)</f>
        <v>48469041</v>
      </c>
      <c r="CZ24" s="26">
        <f>SUM(CZ25:CZ28)</f>
        <v>48469041</v>
      </c>
      <c r="DA24" s="26">
        <f aca="true" t="shared" si="27" ref="DA24:DI24">SUM(DA25:DA27)</f>
        <v>38288132</v>
      </c>
      <c r="DB24" s="26">
        <f t="shared" si="27"/>
        <v>3927238</v>
      </c>
      <c r="DC24" s="26">
        <f t="shared" si="27"/>
        <v>0</v>
      </c>
      <c r="DD24" s="26">
        <f t="shared" si="27"/>
        <v>9214693.48</v>
      </c>
      <c r="DE24" s="26">
        <f t="shared" si="27"/>
        <v>1308542.18</v>
      </c>
      <c r="DF24" s="26">
        <f t="shared" si="27"/>
        <v>0</v>
      </c>
      <c r="DG24" s="26">
        <f t="shared" si="27"/>
        <v>0</v>
      </c>
      <c r="DH24" s="26">
        <f t="shared" si="27"/>
        <v>7906151</v>
      </c>
      <c r="DI24" s="26">
        <f t="shared" si="27"/>
        <v>7716562</v>
      </c>
      <c r="DJ24" s="26">
        <f t="shared" si="13"/>
        <v>57683734.480000004</v>
      </c>
    </row>
    <row r="25" spans="1:114" ht="25.5">
      <c r="A25" s="467"/>
      <c r="B25" s="70" t="s">
        <v>93</v>
      </c>
      <c r="C25" s="49" t="s">
        <v>94</v>
      </c>
      <c r="D25" s="256" t="s">
        <v>95</v>
      </c>
      <c r="E25" s="35">
        <f>КФК!E32</f>
        <v>14829502</v>
      </c>
      <c r="F25" s="35">
        <f>КФК!F32</f>
        <v>14829502</v>
      </c>
      <c r="G25" s="35">
        <f>КФК!G32</f>
        <v>12372939</v>
      </c>
      <c r="H25" s="35">
        <f>КФК!H32</f>
        <v>1339554</v>
      </c>
      <c r="I25" s="35">
        <f>КФК!I32</f>
        <v>0</v>
      </c>
      <c r="J25" s="35">
        <f>КФК!J32</f>
        <v>120007</v>
      </c>
      <c r="K25" s="35">
        <v>120007</v>
      </c>
      <c r="L25" s="35">
        <f>КФК!L32</f>
        <v>15226</v>
      </c>
      <c r="M25" s="35">
        <f>КФК!M32</f>
        <v>0</v>
      </c>
      <c r="N25" s="35"/>
      <c r="O25" s="35">
        <f>КФК!O32</f>
        <v>0</v>
      </c>
      <c r="P25" s="15">
        <f t="shared" si="6"/>
        <v>14949509</v>
      </c>
      <c r="Q25" s="35"/>
      <c r="R25" s="35"/>
      <c r="S25" s="35"/>
      <c r="T25" s="35"/>
      <c r="U25" s="35"/>
      <c r="V25" s="35"/>
      <c r="W25" s="35">
        <v>-15000</v>
      </c>
      <c r="X25" s="35"/>
      <c r="Y25" s="35"/>
      <c r="Z25" s="35">
        <v>15000</v>
      </c>
      <c r="AA25" s="35"/>
      <c r="AB25" s="15">
        <f>V25+Q25</f>
        <v>0</v>
      </c>
      <c r="AC25" s="35">
        <f aca="true" t="shared" si="28" ref="AC25:AM27">Q25+E25</f>
        <v>14829502</v>
      </c>
      <c r="AD25" s="35">
        <f t="shared" si="28"/>
        <v>14829502</v>
      </c>
      <c r="AE25" s="35">
        <f t="shared" si="28"/>
        <v>12372939</v>
      </c>
      <c r="AF25" s="35">
        <f t="shared" si="28"/>
        <v>1339554</v>
      </c>
      <c r="AG25" s="35">
        <f t="shared" si="28"/>
        <v>0</v>
      </c>
      <c r="AH25" s="35">
        <f t="shared" si="28"/>
        <v>120007</v>
      </c>
      <c r="AI25" s="35">
        <f t="shared" si="28"/>
        <v>105007</v>
      </c>
      <c r="AJ25" s="35">
        <f t="shared" si="28"/>
        <v>15226</v>
      </c>
      <c r="AK25" s="35">
        <f t="shared" si="28"/>
        <v>0</v>
      </c>
      <c r="AL25" s="35">
        <f t="shared" si="28"/>
        <v>15000</v>
      </c>
      <c r="AM25" s="35">
        <f t="shared" si="28"/>
        <v>0</v>
      </c>
      <c r="AN25" s="15">
        <f t="shared" si="7"/>
        <v>14949509</v>
      </c>
      <c r="AO25" s="15">
        <v>-847198</v>
      </c>
      <c r="AP25" s="35">
        <v>-847198</v>
      </c>
      <c r="AQ25" s="35">
        <v>-1072386</v>
      </c>
      <c r="AR25" s="35">
        <v>48688</v>
      </c>
      <c r="AS25" s="35"/>
      <c r="AT25" s="15">
        <v>65777.31</v>
      </c>
      <c r="AU25" s="35">
        <v>30777.31</v>
      </c>
      <c r="AV25" s="35">
        <v>2000</v>
      </c>
      <c r="AW25" s="35"/>
      <c r="AX25" s="35">
        <v>35000</v>
      </c>
      <c r="AY25" s="35">
        <v>50000</v>
      </c>
      <c r="AZ25" s="15">
        <f>AT25+AO25</f>
        <v>-781420.69</v>
      </c>
      <c r="BA25" s="35">
        <f aca="true" t="shared" si="29" ref="BA25:BK27">AO25+AC25</f>
        <v>13982304</v>
      </c>
      <c r="BB25" s="35">
        <f t="shared" si="29"/>
        <v>13982304</v>
      </c>
      <c r="BC25" s="35">
        <f t="shared" si="29"/>
        <v>11300553</v>
      </c>
      <c r="BD25" s="35">
        <f t="shared" si="29"/>
        <v>1388242</v>
      </c>
      <c r="BE25" s="35">
        <f t="shared" si="29"/>
        <v>0</v>
      </c>
      <c r="BF25" s="35">
        <f t="shared" si="29"/>
        <v>185784.31</v>
      </c>
      <c r="BG25" s="35">
        <f t="shared" si="29"/>
        <v>135784.31</v>
      </c>
      <c r="BH25" s="35">
        <f t="shared" si="29"/>
        <v>17226</v>
      </c>
      <c r="BI25" s="35">
        <f t="shared" si="29"/>
        <v>0</v>
      </c>
      <c r="BJ25" s="35">
        <f t="shared" si="29"/>
        <v>50000</v>
      </c>
      <c r="BK25" s="35">
        <f t="shared" si="29"/>
        <v>50000</v>
      </c>
      <c r="BL25" s="15">
        <f t="shared" si="9"/>
        <v>14168088.31</v>
      </c>
      <c r="BM25" s="258"/>
      <c r="BN25" s="258"/>
      <c r="BO25" s="258"/>
      <c r="BP25" s="258"/>
      <c r="BQ25" s="258"/>
      <c r="BR25" s="259">
        <v>44700</v>
      </c>
      <c r="BS25" s="259">
        <v>-14300</v>
      </c>
      <c r="BT25" s="259"/>
      <c r="BU25" s="259"/>
      <c r="BV25" s="259">
        <v>59000</v>
      </c>
      <c r="BW25" s="259"/>
      <c r="BX25" s="15">
        <f>BR25+BM25</f>
        <v>44700</v>
      </c>
      <c r="BY25" s="44">
        <f aca="true" t="shared" si="30" ref="BY25:CI27">BM25+BA25</f>
        <v>13982304</v>
      </c>
      <c r="BZ25" s="44">
        <f t="shared" si="30"/>
        <v>13982304</v>
      </c>
      <c r="CA25" s="44"/>
      <c r="CB25" s="44"/>
      <c r="CC25" s="44">
        <f t="shared" si="30"/>
        <v>0</v>
      </c>
      <c r="CD25" s="44">
        <f t="shared" si="30"/>
        <v>230484.31</v>
      </c>
      <c r="CE25" s="44">
        <f t="shared" si="30"/>
        <v>121484.31</v>
      </c>
      <c r="CF25" s="44"/>
      <c r="CG25" s="44"/>
      <c r="CH25" s="44">
        <f t="shared" si="30"/>
        <v>109000</v>
      </c>
      <c r="CI25" s="44">
        <f t="shared" si="30"/>
        <v>50000</v>
      </c>
      <c r="CJ25" s="40">
        <f t="shared" si="11"/>
        <v>14212788.31</v>
      </c>
      <c r="CK25" s="247">
        <v>13982304</v>
      </c>
      <c r="CL25" s="247">
        <f t="shared" si="25"/>
        <v>0</v>
      </c>
      <c r="CM25" s="243">
        <v>23330</v>
      </c>
      <c r="CN25" s="243">
        <v>23330</v>
      </c>
      <c r="CO25" s="243"/>
      <c r="CP25" s="243"/>
      <c r="CQ25" s="243"/>
      <c r="CR25" s="244">
        <v>201909.86</v>
      </c>
      <c r="CS25" s="244">
        <v>168867.86</v>
      </c>
      <c r="CT25" s="244"/>
      <c r="CU25" s="244"/>
      <c r="CV25" s="244">
        <v>33042</v>
      </c>
      <c r="CW25" s="244">
        <v>26042</v>
      </c>
      <c r="CX25" s="40">
        <f>CR25+CM25</f>
        <v>225239.86</v>
      </c>
      <c r="CY25" s="28">
        <f aca="true" t="shared" si="31" ref="CY25:CZ27">CM25+BY25</f>
        <v>14005634</v>
      </c>
      <c r="CZ25" s="28">
        <f t="shared" si="31"/>
        <v>14005634</v>
      </c>
      <c r="DA25" s="28">
        <v>11300553</v>
      </c>
      <c r="DB25" s="28">
        <v>1388242</v>
      </c>
      <c r="DC25" s="28">
        <f aca="true" t="shared" si="32" ref="DC25:DE27">CQ25+CC25</f>
        <v>0</v>
      </c>
      <c r="DD25" s="28">
        <f t="shared" si="32"/>
        <v>432394.17</v>
      </c>
      <c r="DE25" s="28">
        <f t="shared" si="32"/>
        <v>290352.17</v>
      </c>
      <c r="DF25" s="28"/>
      <c r="DG25" s="28"/>
      <c r="DH25" s="28">
        <f aca="true" t="shared" si="33" ref="DH25:DI27">CV25+CH25</f>
        <v>142042</v>
      </c>
      <c r="DI25" s="28">
        <f t="shared" si="33"/>
        <v>76042</v>
      </c>
      <c r="DJ25" s="26">
        <f t="shared" si="13"/>
        <v>14438028.17</v>
      </c>
    </row>
    <row r="26" spans="1:114" ht="38.25">
      <c r="A26" s="467"/>
      <c r="B26" s="70" t="s">
        <v>96</v>
      </c>
      <c r="C26" s="49" t="s">
        <v>94</v>
      </c>
      <c r="D26" s="256" t="s">
        <v>97</v>
      </c>
      <c r="E26" s="35">
        <f>КФК!E33</f>
        <v>20943982</v>
      </c>
      <c r="F26" s="35">
        <f>КФК!F33</f>
        <v>20943982</v>
      </c>
      <c r="G26" s="35">
        <f>КФК!G33</f>
        <v>17724535</v>
      </c>
      <c r="H26" s="35">
        <f>КФК!H33</f>
        <v>1834092</v>
      </c>
      <c r="I26" s="35">
        <f>КФК!I33</f>
        <v>0</v>
      </c>
      <c r="J26" s="35">
        <f>КФК!J33</f>
        <v>505000</v>
      </c>
      <c r="K26" s="35">
        <f>КФК!K33</f>
        <v>505000</v>
      </c>
      <c r="L26" s="35">
        <f>КФК!L33</f>
        <v>219600</v>
      </c>
      <c r="M26" s="35">
        <f>КФК!M33</f>
        <v>31411</v>
      </c>
      <c r="N26" s="35">
        <f>КФК!N33</f>
        <v>0</v>
      </c>
      <c r="O26" s="35">
        <f>КФК!O33</f>
        <v>0</v>
      </c>
      <c r="P26" s="15">
        <f t="shared" si="6"/>
        <v>21448982</v>
      </c>
      <c r="Q26" s="35"/>
      <c r="R26" s="35"/>
      <c r="S26" s="35"/>
      <c r="T26" s="35"/>
      <c r="U26" s="35"/>
      <c r="V26" s="35"/>
      <c r="W26" s="35"/>
      <c r="X26" s="35"/>
      <c r="Y26" s="35"/>
      <c r="Z26" s="35"/>
      <c r="AA26" s="35"/>
      <c r="AB26" s="15">
        <f>V26+Q26</f>
        <v>0</v>
      </c>
      <c r="AC26" s="35">
        <f t="shared" si="28"/>
        <v>20943982</v>
      </c>
      <c r="AD26" s="35">
        <f t="shared" si="28"/>
        <v>20943982</v>
      </c>
      <c r="AE26" s="35">
        <f t="shared" si="28"/>
        <v>17724535</v>
      </c>
      <c r="AF26" s="35">
        <f t="shared" si="28"/>
        <v>1834092</v>
      </c>
      <c r="AG26" s="35">
        <f t="shared" si="28"/>
        <v>0</v>
      </c>
      <c r="AH26" s="35">
        <f t="shared" si="28"/>
        <v>505000</v>
      </c>
      <c r="AI26" s="35">
        <f t="shared" si="28"/>
        <v>505000</v>
      </c>
      <c r="AJ26" s="35">
        <f t="shared" si="28"/>
        <v>219600</v>
      </c>
      <c r="AK26" s="35">
        <f t="shared" si="28"/>
        <v>31411</v>
      </c>
      <c r="AL26" s="35">
        <f t="shared" si="28"/>
        <v>0</v>
      </c>
      <c r="AM26" s="35">
        <f t="shared" si="28"/>
        <v>0</v>
      </c>
      <c r="AN26" s="15">
        <f t="shared" si="7"/>
        <v>21448982</v>
      </c>
      <c r="AO26" s="15">
        <v>926437</v>
      </c>
      <c r="AP26" s="35">
        <v>926437</v>
      </c>
      <c r="AQ26" s="35">
        <v>527706</v>
      </c>
      <c r="AR26" s="35">
        <v>130276</v>
      </c>
      <c r="AS26" s="35"/>
      <c r="AT26" s="15">
        <v>9500</v>
      </c>
      <c r="AU26" s="35">
        <v>-49689</v>
      </c>
      <c r="AV26" s="35"/>
      <c r="AW26" s="35"/>
      <c r="AX26" s="35">
        <v>59189</v>
      </c>
      <c r="AY26" s="35">
        <v>9500</v>
      </c>
      <c r="AZ26" s="15">
        <f>AT26+AO26</f>
        <v>935937</v>
      </c>
      <c r="BA26" s="35">
        <f t="shared" si="29"/>
        <v>21870419</v>
      </c>
      <c r="BB26" s="35">
        <f t="shared" si="29"/>
        <v>21870419</v>
      </c>
      <c r="BC26" s="35">
        <f t="shared" si="29"/>
        <v>18252241</v>
      </c>
      <c r="BD26" s="35">
        <f t="shared" si="29"/>
        <v>1964368</v>
      </c>
      <c r="BE26" s="35">
        <f t="shared" si="29"/>
        <v>0</v>
      </c>
      <c r="BF26" s="35">
        <f t="shared" si="29"/>
        <v>514500</v>
      </c>
      <c r="BG26" s="35">
        <f t="shared" si="29"/>
        <v>455311</v>
      </c>
      <c r="BH26" s="35">
        <f t="shared" si="29"/>
        <v>219600</v>
      </c>
      <c r="BI26" s="35">
        <f t="shared" si="29"/>
        <v>31411</v>
      </c>
      <c r="BJ26" s="35">
        <f t="shared" si="29"/>
        <v>59189</v>
      </c>
      <c r="BK26" s="35">
        <f t="shared" si="29"/>
        <v>9500</v>
      </c>
      <c r="BL26" s="15">
        <f t="shared" si="9"/>
        <v>22384919</v>
      </c>
      <c r="BM26" s="258">
        <v>225567</v>
      </c>
      <c r="BN26" s="258">
        <v>225567</v>
      </c>
      <c r="BO26" s="258"/>
      <c r="BP26" s="258">
        <v>14930</v>
      </c>
      <c r="BQ26" s="258"/>
      <c r="BR26" s="259">
        <v>5599175.68</v>
      </c>
      <c r="BS26" s="259">
        <v>251219.68</v>
      </c>
      <c r="BT26" s="259"/>
      <c r="BU26" s="259"/>
      <c r="BV26" s="259">
        <v>5347956</v>
      </c>
      <c r="BW26" s="259">
        <v>5303956</v>
      </c>
      <c r="BX26" s="15">
        <f>BR26+BM26</f>
        <v>5824742.68</v>
      </c>
      <c r="BY26" s="44">
        <f t="shared" si="30"/>
        <v>22095986</v>
      </c>
      <c r="BZ26" s="44">
        <f t="shared" si="30"/>
        <v>22095986</v>
      </c>
      <c r="CA26" s="44"/>
      <c r="CB26" s="44">
        <v>14930</v>
      </c>
      <c r="CC26" s="44">
        <f t="shared" si="30"/>
        <v>0</v>
      </c>
      <c r="CD26" s="44">
        <f t="shared" si="30"/>
        <v>6113675.68</v>
      </c>
      <c r="CE26" s="44">
        <f t="shared" si="30"/>
        <v>706530.6799999999</v>
      </c>
      <c r="CF26" s="44"/>
      <c r="CG26" s="44"/>
      <c r="CH26" s="44">
        <f t="shared" si="30"/>
        <v>5407145</v>
      </c>
      <c r="CI26" s="44">
        <f t="shared" si="30"/>
        <v>5313456</v>
      </c>
      <c r="CJ26" s="40">
        <f t="shared" si="11"/>
        <v>28209661.68</v>
      </c>
      <c r="CK26" s="247">
        <v>22101986</v>
      </c>
      <c r="CL26" s="247">
        <f t="shared" si="25"/>
        <v>6000</v>
      </c>
      <c r="CM26" s="243">
        <v>81628</v>
      </c>
      <c r="CN26" s="243">
        <v>81628</v>
      </c>
      <c r="CO26" s="243"/>
      <c r="CP26" s="243"/>
      <c r="CQ26" s="243"/>
      <c r="CR26" s="244">
        <v>608539.62</v>
      </c>
      <c r="CS26" s="244">
        <v>211431.32</v>
      </c>
      <c r="CT26" s="244"/>
      <c r="CU26" s="244"/>
      <c r="CV26" s="244">
        <v>397108</v>
      </c>
      <c r="CW26" s="244">
        <v>388208</v>
      </c>
      <c r="CX26" s="40">
        <f>CR26+CM26</f>
        <v>690167.62</v>
      </c>
      <c r="CY26" s="28">
        <f t="shared" si="31"/>
        <v>22177614</v>
      </c>
      <c r="CZ26" s="28">
        <f t="shared" si="31"/>
        <v>22177614</v>
      </c>
      <c r="DA26" s="28">
        <v>18252241</v>
      </c>
      <c r="DB26" s="28">
        <v>1979298</v>
      </c>
      <c r="DC26" s="28">
        <f t="shared" si="32"/>
        <v>0</v>
      </c>
      <c r="DD26" s="28">
        <f t="shared" si="32"/>
        <v>6722215.3</v>
      </c>
      <c r="DE26" s="28">
        <f t="shared" si="32"/>
        <v>917962</v>
      </c>
      <c r="DF26" s="28"/>
      <c r="DG26" s="28"/>
      <c r="DH26" s="28">
        <f t="shared" si="33"/>
        <v>5804253</v>
      </c>
      <c r="DI26" s="28">
        <f t="shared" si="33"/>
        <v>5701664</v>
      </c>
      <c r="DJ26" s="26">
        <f t="shared" si="13"/>
        <v>28899829.3</v>
      </c>
    </row>
    <row r="27" spans="1:114" ht="12.75">
      <c r="A27" s="467"/>
      <c r="B27" s="70" t="s">
        <v>98</v>
      </c>
      <c r="C27" s="49" t="s">
        <v>99</v>
      </c>
      <c r="D27" s="256" t="s">
        <v>100</v>
      </c>
      <c r="E27" s="35">
        <f>КФК!E34</f>
        <v>8512580</v>
      </c>
      <c r="F27" s="35">
        <f>КФК!F34</f>
        <v>8512580</v>
      </c>
      <c r="G27" s="35">
        <f>КФК!G34</f>
        <v>7118534</v>
      </c>
      <c r="H27" s="35">
        <f>КФК!H34</f>
        <v>510686</v>
      </c>
      <c r="I27" s="35">
        <f>КФК!I34</f>
        <v>0</v>
      </c>
      <c r="J27" s="35">
        <f>КФК!J34</f>
        <v>34100</v>
      </c>
      <c r="K27" s="35">
        <f>КФК!K34</f>
        <v>34100</v>
      </c>
      <c r="L27" s="35">
        <f>КФК!L34</f>
        <v>0</v>
      </c>
      <c r="M27" s="35">
        <f>КФК!M34</f>
        <v>0</v>
      </c>
      <c r="N27" s="35">
        <f>КФК!N34</f>
        <v>0</v>
      </c>
      <c r="O27" s="35">
        <f>КФК!O34</f>
        <v>0</v>
      </c>
      <c r="P27" s="15">
        <f t="shared" si="6"/>
        <v>8546680</v>
      </c>
      <c r="Q27" s="35"/>
      <c r="R27" s="35"/>
      <c r="S27" s="35"/>
      <c r="T27" s="35"/>
      <c r="U27" s="35"/>
      <c r="V27" s="35"/>
      <c r="W27" s="35"/>
      <c r="X27" s="35"/>
      <c r="Y27" s="35"/>
      <c r="Z27" s="35"/>
      <c r="AA27" s="35">
        <v>0</v>
      </c>
      <c r="AB27" s="15">
        <f>V27+Q27</f>
        <v>0</v>
      </c>
      <c r="AC27" s="35">
        <f t="shared" si="28"/>
        <v>8512580</v>
      </c>
      <c r="AD27" s="35">
        <f t="shared" si="28"/>
        <v>8512580</v>
      </c>
      <c r="AE27" s="35">
        <f t="shared" si="28"/>
        <v>7118534</v>
      </c>
      <c r="AF27" s="35">
        <f t="shared" si="28"/>
        <v>510686</v>
      </c>
      <c r="AG27" s="35">
        <f t="shared" si="28"/>
        <v>0</v>
      </c>
      <c r="AH27" s="35">
        <f t="shared" si="28"/>
        <v>34100</v>
      </c>
      <c r="AI27" s="35">
        <f t="shared" si="28"/>
        <v>34100</v>
      </c>
      <c r="AJ27" s="35">
        <f t="shared" si="28"/>
        <v>0</v>
      </c>
      <c r="AK27" s="35">
        <f t="shared" si="28"/>
        <v>0</v>
      </c>
      <c r="AL27" s="35">
        <f t="shared" si="28"/>
        <v>0</v>
      </c>
      <c r="AM27" s="35">
        <f t="shared" si="28"/>
        <v>0</v>
      </c>
      <c r="AN27" s="15">
        <f t="shared" si="7"/>
        <v>8546680</v>
      </c>
      <c r="AO27" s="15">
        <v>1804293</v>
      </c>
      <c r="AP27" s="35">
        <v>1804293</v>
      </c>
      <c r="AQ27" s="35">
        <v>1616804</v>
      </c>
      <c r="AR27" s="35">
        <v>44816</v>
      </c>
      <c r="AS27" s="35"/>
      <c r="AT27" s="15">
        <v>1238106.6</v>
      </c>
      <c r="AU27" s="35">
        <v>26306.6</v>
      </c>
      <c r="AV27" s="35"/>
      <c r="AW27" s="35"/>
      <c r="AX27" s="35">
        <v>1211800</v>
      </c>
      <c r="AY27" s="35">
        <v>1211800</v>
      </c>
      <c r="AZ27" s="15">
        <f>AT27+AO27</f>
        <v>3042399.6</v>
      </c>
      <c r="BA27" s="35">
        <f t="shared" si="29"/>
        <v>10316873</v>
      </c>
      <c r="BB27" s="35">
        <f t="shared" si="29"/>
        <v>10316873</v>
      </c>
      <c r="BC27" s="35">
        <f t="shared" si="29"/>
        <v>8735338</v>
      </c>
      <c r="BD27" s="35">
        <f t="shared" si="29"/>
        <v>555502</v>
      </c>
      <c r="BE27" s="35">
        <f t="shared" si="29"/>
        <v>0</v>
      </c>
      <c r="BF27" s="35">
        <f t="shared" si="29"/>
        <v>1272206.6</v>
      </c>
      <c r="BG27" s="35">
        <f t="shared" si="29"/>
        <v>60406.6</v>
      </c>
      <c r="BH27" s="35">
        <f t="shared" si="29"/>
        <v>0</v>
      </c>
      <c r="BI27" s="35">
        <f t="shared" si="29"/>
        <v>0</v>
      </c>
      <c r="BJ27" s="35">
        <f t="shared" si="29"/>
        <v>1211800</v>
      </c>
      <c r="BK27" s="35">
        <f t="shared" si="29"/>
        <v>1211800</v>
      </c>
      <c r="BL27" s="15">
        <f t="shared" si="9"/>
        <v>11589079.6</v>
      </c>
      <c r="BM27" s="258">
        <v>1458388</v>
      </c>
      <c r="BN27" s="258">
        <v>1458388</v>
      </c>
      <c r="BO27" s="258"/>
      <c r="BP27" s="258">
        <v>4196</v>
      </c>
      <c r="BQ27" s="258"/>
      <c r="BR27" s="259">
        <v>667961.51</v>
      </c>
      <c r="BS27" s="259">
        <v>12061.51</v>
      </c>
      <c r="BT27" s="259"/>
      <c r="BU27" s="259"/>
      <c r="BV27" s="259">
        <v>655900</v>
      </c>
      <c r="BW27" s="259">
        <v>647900</v>
      </c>
      <c r="BX27" s="15">
        <f>BR27+BM27</f>
        <v>2126349.51</v>
      </c>
      <c r="BY27" s="44">
        <f t="shared" si="30"/>
        <v>11775261</v>
      </c>
      <c r="BZ27" s="44">
        <f t="shared" si="30"/>
        <v>11775261</v>
      </c>
      <c r="CA27" s="44"/>
      <c r="CB27" s="44">
        <v>4196</v>
      </c>
      <c r="CC27" s="44">
        <f t="shared" si="30"/>
        <v>0</v>
      </c>
      <c r="CD27" s="44">
        <f t="shared" si="30"/>
        <v>1940168.11</v>
      </c>
      <c r="CE27" s="44">
        <f t="shared" si="30"/>
        <v>72468.11</v>
      </c>
      <c r="CF27" s="44">
        <f t="shared" si="30"/>
        <v>0</v>
      </c>
      <c r="CG27" s="44">
        <f t="shared" si="30"/>
        <v>0</v>
      </c>
      <c r="CH27" s="44">
        <f t="shared" si="30"/>
        <v>1867700</v>
      </c>
      <c r="CI27" s="44">
        <f t="shared" si="30"/>
        <v>1859700</v>
      </c>
      <c r="CJ27" s="40">
        <f t="shared" si="11"/>
        <v>13715429.11</v>
      </c>
      <c r="CK27" s="247">
        <v>11825111</v>
      </c>
      <c r="CL27" s="247">
        <f t="shared" si="25"/>
        <v>49850</v>
      </c>
      <c r="CM27" s="243">
        <v>83850</v>
      </c>
      <c r="CN27" s="243">
        <v>83850</v>
      </c>
      <c r="CO27" s="243"/>
      <c r="CP27" s="243"/>
      <c r="CQ27" s="243"/>
      <c r="CR27" s="244">
        <v>119915.9</v>
      </c>
      <c r="CS27" s="244">
        <v>27759.9</v>
      </c>
      <c r="CT27" s="244"/>
      <c r="CU27" s="244"/>
      <c r="CV27" s="244">
        <v>92156</v>
      </c>
      <c r="CW27" s="244">
        <v>79156</v>
      </c>
      <c r="CX27" s="40">
        <f>CR27+CM27</f>
        <v>203765.9</v>
      </c>
      <c r="CY27" s="28">
        <f t="shared" si="31"/>
        <v>11859111</v>
      </c>
      <c r="CZ27" s="28">
        <f t="shared" si="31"/>
        <v>11859111</v>
      </c>
      <c r="DA27" s="28">
        <v>8735338</v>
      </c>
      <c r="DB27" s="28">
        <v>559698</v>
      </c>
      <c r="DC27" s="28">
        <f t="shared" si="32"/>
        <v>0</v>
      </c>
      <c r="DD27" s="28">
        <f t="shared" si="32"/>
        <v>2060084.01</v>
      </c>
      <c r="DE27" s="28">
        <f t="shared" si="32"/>
        <v>100228.01000000001</v>
      </c>
      <c r="DF27" s="28">
        <f>CT27+CF27</f>
        <v>0</v>
      </c>
      <c r="DG27" s="28">
        <f>CU27+CG27</f>
        <v>0</v>
      </c>
      <c r="DH27" s="28">
        <f t="shared" si="33"/>
        <v>1959856</v>
      </c>
      <c r="DI27" s="28">
        <f t="shared" si="33"/>
        <v>1938856</v>
      </c>
      <c r="DJ27" s="26">
        <f t="shared" si="13"/>
        <v>13919195.01</v>
      </c>
    </row>
    <row r="28" spans="1:114" ht="30.75" customHeight="1">
      <c r="A28" s="467"/>
      <c r="B28" s="70">
        <v>2214</v>
      </c>
      <c r="C28" s="49"/>
      <c r="D28" s="256" t="s">
        <v>393</v>
      </c>
      <c r="E28" s="35"/>
      <c r="F28" s="35"/>
      <c r="G28" s="35"/>
      <c r="H28" s="35"/>
      <c r="I28" s="35"/>
      <c r="J28" s="35"/>
      <c r="K28" s="35"/>
      <c r="L28" s="35"/>
      <c r="M28" s="35"/>
      <c r="N28" s="35"/>
      <c r="O28" s="35"/>
      <c r="P28" s="15"/>
      <c r="Q28" s="35"/>
      <c r="R28" s="35"/>
      <c r="S28" s="35"/>
      <c r="T28" s="35"/>
      <c r="U28" s="35"/>
      <c r="V28" s="35"/>
      <c r="W28" s="35"/>
      <c r="X28" s="35"/>
      <c r="Y28" s="35"/>
      <c r="Z28" s="35"/>
      <c r="AA28" s="35"/>
      <c r="AB28" s="15"/>
      <c r="AC28" s="35"/>
      <c r="AD28" s="35"/>
      <c r="AE28" s="35"/>
      <c r="AF28" s="35"/>
      <c r="AG28" s="35"/>
      <c r="AH28" s="35"/>
      <c r="AI28" s="35"/>
      <c r="AJ28" s="35"/>
      <c r="AK28" s="35"/>
      <c r="AL28" s="35"/>
      <c r="AM28" s="35"/>
      <c r="AN28" s="15"/>
      <c r="AO28" s="15"/>
      <c r="AP28" s="35"/>
      <c r="AQ28" s="35"/>
      <c r="AR28" s="35"/>
      <c r="AS28" s="35"/>
      <c r="AT28" s="15"/>
      <c r="AU28" s="35"/>
      <c r="AV28" s="35"/>
      <c r="AW28" s="35"/>
      <c r="AX28" s="35"/>
      <c r="AY28" s="35"/>
      <c r="AZ28" s="15"/>
      <c r="BA28" s="35"/>
      <c r="BB28" s="35"/>
      <c r="BC28" s="35"/>
      <c r="BD28" s="35"/>
      <c r="BE28" s="35"/>
      <c r="BF28" s="35"/>
      <c r="BG28" s="35"/>
      <c r="BH28" s="35"/>
      <c r="BI28" s="35"/>
      <c r="BJ28" s="35"/>
      <c r="BK28" s="35"/>
      <c r="BL28" s="15"/>
      <c r="BM28" s="258"/>
      <c r="BN28" s="258"/>
      <c r="BO28" s="258"/>
      <c r="BP28" s="258"/>
      <c r="BQ28" s="258"/>
      <c r="BR28" s="259"/>
      <c r="BS28" s="259"/>
      <c r="BT28" s="259"/>
      <c r="BU28" s="259"/>
      <c r="BV28" s="259"/>
      <c r="BW28" s="259"/>
      <c r="BX28" s="15"/>
      <c r="BY28" s="44"/>
      <c r="BZ28" s="44"/>
      <c r="CA28" s="44"/>
      <c r="CB28" s="44"/>
      <c r="CC28" s="44"/>
      <c r="CD28" s="44"/>
      <c r="CE28" s="44"/>
      <c r="CF28" s="44"/>
      <c r="CG28" s="44"/>
      <c r="CH28" s="44"/>
      <c r="CI28" s="44"/>
      <c r="CJ28" s="40">
        <f t="shared" si="11"/>
        <v>0</v>
      </c>
      <c r="CK28" s="247">
        <v>426682</v>
      </c>
      <c r="CL28" s="247">
        <f t="shared" si="25"/>
        <v>426682</v>
      </c>
      <c r="CM28" s="243">
        <v>426682</v>
      </c>
      <c r="CN28" s="243">
        <v>426682</v>
      </c>
      <c r="CO28" s="243"/>
      <c r="CP28" s="243"/>
      <c r="CQ28" s="243"/>
      <c r="CR28" s="244"/>
      <c r="CS28" s="244"/>
      <c r="CT28" s="244"/>
      <c r="CU28" s="244"/>
      <c r="CV28" s="244"/>
      <c r="CW28" s="244"/>
      <c r="CX28" s="40">
        <f>CR28+CM28</f>
        <v>426682</v>
      </c>
      <c r="CY28" s="28">
        <v>426682</v>
      </c>
      <c r="CZ28" s="28">
        <v>426682</v>
      </c>
      <c r="DA28" s="28"/>
      <c r="DB28" s="28"/>
      <c r="DC28" s="28"/>
      <c r="DD28" s="28"/>
      <c r="DE28" s="28"/>
      <c r="DF28" s="28"/>
      <c r="DG28" s="28"/>
      <c r="DH28" s="28"/>
      <c r="DI28" s="28"/>
      <c r="DJ28" s="26">
        <f t="shared" si="13"/>
        <v>426682</v>
      </c>
    </row>
    <row r="29" spans="1:114" ht="25.5">
      <c r="A29" s="467"/>
      <c r="B29" s="48" t="s">
        <v>101</v>
      </c>
      <c r="C29" s="51"/>
      <c r="D29" s="257" t="s">
        <v>102</v>
      </c>
      <c r="E29" s="15">
        <f>E30</f>
        <v>200000</v>
      </c>
      <c r="F29" s="15">
        <f aca="true" t="shared" si="34" ref="F29:AM29">F30</f>
        <v>200000</v>
      </c>
      <c r="G29" s="15">
        <f t="shared" si="34"/>
        <v>0</v>
      </c>
      <c r="H29" s="15">
        <f t="shared" si="34"/>
        <v>0</v>
      </c>
      <c r="I29" s="15">
        <f t="shared" si="34"/>
        <v>0</v>
      </c>
      <c r="J29" s="15"/>
      <c r="K29" s="15"/>
      <c r="L29" s="15">
        <f t="shared" si="34"/>
        <v>0</v>
      </c>
      <c r="M29" s="15">
        <f t="shared" si="34"/>
        <v>0</v>
      </c>
      <c r="N29" s="15">
        <f t="shared" si="34"/>
        <v>0</v>
      </c>
      <c r="O29" s="15">
        <f t="shared" si="34"/>
        <v>0</v>
      </c>
      <c r="P29" s="15">
        <f t="shared" si="6"/>
        <v>200000</v>
      </c>
      <c r="Q29" s="15">
        <f>Q30</f>
        <v>0</v>
      </c>
      <c r="R29" s="15">
        <f t="shared" si="34"/>
        <v>0</v>
      </c>
      <c r="S29" s="15">
        <f t="shared" si="34"/>
        <v>0</v>
      </c>
      <c r="T29" s="15">
        <f t="shared" si="34"/>
        <v>0</v>
      </c>
      <c r="U29" s="15">
        <f t="shared" si="34"/>
        <v>0</v>
      </c>
      <c r="V29" s="15">
        <f t="shared" si="34"/>
        <v>0</v>
      </c>
      <c r="W29" s="15">
        <f t="shared" si="34"/>
        <v>0</v>
      </c>
      <c r="X29" s="15">
        <f t="shared" si="34"/>
        <v>0</v>
      </c>
      <c r="Y29" s="15">
        <f t="shared" si="34"/>
        <v>0</v>
      </c>
      <c r="Z29" s="15">
        <f t="shared" si="34"/>
        <v>0</v>
      </c>
      <c r="AA29" s="15">
        <f t="shared" si="34"/>
        <v>0</v>
      </c>
      <c r="AB29" s="15">
        <f t="shared" si="34"/>
        <v>0</v>
      </c>
      <c r="AC29" s="15">
        <f>AC30</f>
        <v>200000</v>
      </c>
      <c r="AD29" s="15">
        <f t="shared" si="34"/>
        <v>200000</v>
      </c>
      <c r="AE29" s="15">
        <f t="shared" si="34"/>
        <v>0</v>
      </c>
      <c r="AF29" s="15">
        <f t="shared" si="34"/>
        <v>0</v>
      </c>
      <c r="AG29" s="15">
        <f t="shared" si="34"/>
        <v>0</v>
      </c>
      <c r="AH29" s="15">
        <f t="shared" si="34"/>
        <v>0</v>
      </c>
      <c r="AI29" s="15">
        <f t="shared" si="34"/>
        <v>0</v>
      </c>
      <c r="AJ29" s="15">
        <f t="shared" si="34"/>
        <v>0</v>
      </c>
      <c r="AK29" s="15">
        <f t="shared" si="34"/>
        <v>0</v>
      </c>
      <c r="AL29" s="15">
        <f t="shared" si="34"/>
        <v>0</v>
      </c>
      <c r="AM29" s="15">
        <f t="shared" si="34"/>
        <v>0</v>
      </c>
      <c r="AN29" s="15">
        <f t="shared" si="7"/>
        <v>200000</v>
      </c>
      <c r="AO29" s="15">
        <f>AO30</f>
        <v>0</v>
      </c>
      <c r="AP29" s="15">
        <f aca="true" t="shared" si="35" ref="AP29:BK29">AP30</f>
        <v>0</v>
      </c>
      <c r="AQ29" s="15">
        <f t="shared" si="35"/>
        <v>0</v>
      </c>
      <c r="AR29" s="15">
        <f t="shared" si="35"/>
        <v>0</v>
      </c>
      <c r="AS29" s="15">
        <f t="shared" si="35"/>
        <v>0</v>
      </c>
      <c r="AT29" s="15">
        <f t="shared" si="35"/>
        <v>0</v>
      </c>
      <c r="AU29" s="15">
        <f t="shared" si="35"/>
        <v>0</v>
      </c>
      <c r="AV29" s="15">
        <f t="shared" si="35"/>
        <v>0</v>
      </c>
      <c r="AW29" s="15">
        <f t="shared" si="35"/>
        <v>0</v>
      </c>
      <c r="AX29" s="15">
        <f t="shared" si="35"/>
        <v>0</v>
      </c>
      <c r="AY29" s="15">
        <f t="shared" si="35"/>
        <v>0</v>
      </c>
      <c r="AZ29" s="15">
        <f t="shared" si="35"/>
        <v>0</v>
      </c>
      <c r="BA29" s="15">
        <f>BA30</f>
        <v>200000</v>
      </c>
      <c r="BB29" s="15">
        <f t="shared" si="35"/>
        <v>200000</v>
      </c>
      <c r="BC29" s="15">
        <f t="shared" si="35"/>
        <v>0</v>
      </c>
      <c r="BD29" s="15">
        <f t="shared" si="35"/>
        <v>0</v>
      </c>
      <c r="BE29" s="15">
        <f t="shared" si="35"/>
        <v>0</v>
      </c>
      <c r="BF29" s="15">
        <f t="shared" si="35"/>
        <v>0</v>
      </c>
      <c r="BG29" s="15">
        <f t="shared" si="35"/>
        <v>0</v>
      </c>
      <c r="BH29" s="15">
        <f t="shared" si="35"/>
        <v>0</v>
      </c>
      <c r="BI29" s="15">
        <f t="shared" si="35"/>
        <v>0</v>
      </c>
      <c r="BJ29" s="15">
        <f t="shared" si="35"/>
        <v>0</v>
      </c>
      <c r="BK29" s="15">
        <f t="shared" si="35"/>
        <v>0</v>
      </c>
      <c r="BL29" s="15">
        <f t="shared" si="9"/>
        <v>200000</v>
      </c>
      <c r="BM29" s="15">
        <f>BM30</f>
        <v>37000</v>
      </c>
      <c r="BN29" s="15">
        <f aca="true" t="shared" si="36" ref="BN29:CI29">BN30</f>
        <v>37000</v>
      </c>
      <c r="BO29" s="15">
        <f t="shared" si="36"/>
        <v>0</v>
      </c>
      <c r="BP29" s="15">
        <f t="shared" si="36"/>
        <v>0</v>
      </c>
      <c r="BQ29" s="15">
        <f t="shared" si="36"/>
        <v>0</v>
      </c>
      <c r="BR29" s="15">
        <f t="shared" si="36"/>
        <v>0</v>
      </c>
      <c r="BS29" s="15">
        <f t="shared" si="36"/>
        <v>0</v>
      </c>
      <c r="BT29" s="15">
        <f t="shared" si="36"/>
        <v>0</v>
      </c>
      <c r="BU29" s="15">
        <f t="shared" si="36"/>
        <v>0</v>
      </c>
      <c r="BV29" s="15">
        <f t="shared" si="36"/>
        <v>0</v>
      </c>
      <c r="BW29" s="15">
        <f t="shared" si="36"/>
        <v>0</v>
      </c>
      <c r="BX29" s="15">
        <f t="shared" si="36"/>
        <v>37000</v>
      </c>
      <c r="BY29" s="40">
        <f>BY30</f>
        <v>237000</v>
      </c>
      <c r="BZ29" s="40">
        <f t="shared" si="36"/>
        <v>237000</v>
      </c>
      <c r="CA29" s="40">
        <f t="shared" si="36"/>
        <v>0</v>
      </c>
      <c r="CB29" s="40">
        <f t="shared" si="36"/>
        <v>0</v>
      </c>
      <c r="CC29" s="40">
        <f t="shared" si="36"/>
        <v>0</v>
      </c>
      <c r="CD29" s="40">
        <f t="shared" si="36"/>
        <v>0</v>
      </c>
      <c r="CE29" s="40">
        <f t="shared" si="36"/>
        <v>0</v>
      </c>
      <c r="CF29" s="40">
        <f t="shared" si="36"/>
        <v>0</v>
      </c>
      <c r="CG29" s="40">
        <f t="shared" si="36"/>
        <v>0</v>
      </c>
      <c r="CH29" s="40">
        <f t="shared" si="36"/>
        <v>0</v>
      </c>
      <c r="CI29" s="40">
        <f t="shared" si="36"/>
        <v>0</v>
      </c>
      <c r="CJ29" s="40">
        <f t="shared" si="11"/>
        <v>237000</v>
      </c>
      <c r="CK29" s="247">
        <v>237000</v>
      </c>
      <c r="CL29" s="247">
        <f t="shared" si="25"/>
        <v>0</v>
      </c>
      <c r="CM29" s="40">
        <f>CM30</f>
        <v>100000</v>
      </c>
      <c r="CN29" s="40">
        <f aca="true" t="shared" si="37" ref="CN29:DI29">CN30</f>
        <v>100000</v>
      </c>
      <c r="CO29" s="40">
        <f t="shared" si="37"/>
        <v>0</v>
      </c>
      <c r="CP29" s="40">
        <f t="shared" si="37"/>
        <v>0</v>
      </c>
      <c r="CQ29" s="40">
        <f t="shared" si="37"/>
        <v>0</v>
      </c>
      <c r="CR29" s="40">
        <f t="shared" si="37"/>
        <v>0</v>
      </c>
      <c r="CS29" s="40">
        <f t="shared" si="37"/>
        <v>0</v>
      </c>
      <c r="CT29" s="40">
        <f t="shared" si="37"/>
        <v>0</v>
      </c>
      <c r="CU29" s="40">
        <f t="shared" si="37"/>
        <v>0</v>
      </c>
      <c r="CV29" s="40">
        <f t="shared" si="37"/>
        <v>0</v>
      </c>
      <c r="CW29" s="40">
        <f t="shared" si="37"/>
        <v>0</v>
      </c>
      <c r="CX29" s="40">
        <f t="shared" si="37"/>
        <v>100000</v>
      </c>
      <c r="CY29" s="26">
        <f>CY30</f>
        <v>337000</v>
      </c>
      <c r="CZ29" s="26">
        <f t="shared" si="37"/>
        <v>337000</v>
      </c>
      <c r="DA29" s="26">
        <f t="shared" si="37"/>
        <v>0</v>
      </c>
      <c r="DB29" s="26">
        <f t="shared" si="37"/>
        <v>0</v>
      </c>
      <c r="DC29" s="26">
        <f t="shared" si="37"/>
        <v>0</v>
      </c>
      <c r="DD29" s="26">
        <f t="shared" si="37"/>
        <v>0</v>
      </c>
      <c r="DE29" s="26">
        <f t="shared" si="37"/>
        <v>0</v>
      </c>
      <c r="DF29" s="26">
        <f t="shared" si="37"/>
        <v>0</v>
      </c>
      <c r="DG29" s="26">
        <f t="shared" si="37"/>
        <v>0</v>
      </c>
      <c r="DH29" s="26">
        <f t="shared" si="37"/>
        <v>0</v>
      </c>
      <c r="DI29" s="26">
        <f t="shared" si="37"/>
        <v>0</v>
      </c>
      <c r="DJ29" s="26">
        <f t="shared" si="13"/>
        <v>337000</v>
      </c>
    </row>
    <row r="30" spans="1:114" ht="12.75">
      <c r="A30" s="467"/>
      <c r="B30" s="70" t="s">
        <v>161</v>
      </c>
      <c r="C30" s="49" t="s">
        <v>79</v>
      </c>
      <c r="D30" s="256" t="s">
        <v>162</v>
      </c>
      <c r="E30" s="35">
        <f>КФК!E70</f>
        <v>200000</v>
      </c>
      <c r="F30" s="35">
        <f>КФК!F70</f>
        <v>200000</v>
      </c>
      <c r="G30" s="35">
        <f>КФК!G70</f>
        <v>0</v>
      </c>
      <c r="H30" s="35">
        <f>КФК!H70</f>
        <v>0</v>
      </c>
      <c r="I30" s="35">
        <f>КФК!I70</f>
        <v>0</v>
      </c>
      <c r="J30" s="35"/>
      <c r="K30" s="35"/>
      <c r="L30" s="35">
        <f>КФК!L70</f>
        <v>0</v>
      </c>
      <c r="M30" s="35">
        <f>КФК!M70</f>
        <v>0</v>
      </c>
      <c r="N30" s="35">
        <f>КФК!N70</f>
        <v>0</v>
      </c>
      <c r="O30" s="35">
        <f>КФК!O70</f>
        <v>0</v>
      </c>
      <c r="P30" s="15">
        <f t="shared" si="6"/>
        <v>200000</v>
      </c>
      <c r="Q30" s="35"/>
      <c r="R30" s="35"/>
      <c r="S30" s="35"/>
      <c r="T30" s="35"/>
      <c r="U30" s="35"/>
      <c r="V30" s="35"/>
      <c r="W30" s="35"/>
      <c r="X30" s="35"/>
      <c r="Y30" s="35"/>
      <c r="Z30" s="35"/>
      <c r="AA30" s="35">
        <f>КФК!AY70</f>
        <v>0</v>
      </c>
      <c r="AB30" s="15">
        <f>V30+Q30</f>
        <v>0</v>
      </c>
      <c r="AC30" s="35">
        <f aca="true" t="shared" si="38" ref="AC30:AM30">Q30+E30</f>
        <v>200000</v>
      </c>
      <c r="AD30" s="35">
        <f t="shared" si="38"/>
        <v>200000</v>
      </c>
      <c r="AE30" s="35">
        <f t="shared" si="38"/>
        <v>0</v>
      </c>
      <c r="AF30" s="35">
        <f t="shared" si="38"/>
        <v>0</v>
      </c>
      <c r="AG30" s="35">
        <f t="shared" si="38"/>
        <v>0</v>
      </c>
      <c r="AH30" s="35">
        <f t="shared" si="38"/>
        <v>0</v>
      </c>
      <c r="AI30" s="35">
        <f t="shared" si="38"/>
        <v>0</v>
      </c>
      <c r="AJ30" s="35">
        <f t="shared" si="38"/>
        <v>0</v>
      </c>
      <c r="AK30" s="35">
        <f t="shared" si="38"/>
        <v>0</v>
      </c>
      <c r="AL30" s="35">
        <f t="shared" si="38"/>
        <v>0</v>
      </c>
      <c r="AM30" s="35">
        <f t="shared" si="38"/>
        <v>0</v>
      </c>
      <c r="AN30" s="15">
        <f t="shared" si="7"/>
        <v>200000</v>
      </c>
      <c r="AO30" s="35"/>
      <c r="AP30" s="35"/>
      <c r="AQ30" s="35"/>
      <c r="AR30" s="35"/>
      <c r="AS30" s="35"/>
      <c r="AT30" s="35"/>
      <c r="AU30" s="35"/>
      <c r="AV30" s="35"/>
      <c r="AW30" s="35"/>
      <c r="AX30" s="35"/>
      <c r="AY30" s="35">
        <f>КФК!BW70</f>
        <v>0</v>
      </c>
      <c r="AZ30" s="15">
        <f>AT30+AO30</f>
        <v>0</v>
      </c>
      <c r="BA30" s="35">
        <f aca="true" t="shared" si="39" ref="BA30:BK30">AO30+AC30</f>
        <v>200000</v>
      </c>
      <c r="BB30" s="35">
        <f t="shared" si="39"/>
        <v>200000</v>
      </c>
      <c r="BC30" s="35">
        <f t="shared" si="39"/>
        <v>0</v>
      </c>
      <c r="BD30" s="35">
        <f t="shared" si="39"/>
        <v>0</v>
      </c>
      <c r="BE30" s="35">
        <f t="shared" si="39"/>
        <v>0</v>
      </c>
      <c r="BF30" s="35">
        <f t="shared" si="39"/>
        <v>0</v>
      </c>
      <c r="BG30" s="35">
        <f t="shared" si="39"/>
        <v>0</v>
      </c>
      <c r="BH30" s="35">
        <f t="shared" si="39"/>
        <v>0</v>
      </c>
      <c r="BI30" s="35">
        <f t="shared" si="39"/>
        <v>0</v>
      </c>
      <c r="BJ30" s="35">
        <f t="shared" si="39"/>
        <v>0</v>
      </c>
      <c r="BK30" s="35">
        <f t="shared" si="39"/>
        <v>0</v>
      </c>
      <c r="BL30" s="15">
        <f t="shared" si="9"/>
        <v>200000</v>
      </c>
      <c r="BM30" s="35">
        <v>37000</v>
      </c>
      <c r="BN30" s="35">
        <v>37000</v>
      </c>
      <c r="BO30" s="35"/>
      <c r="BP30" s="35"/>
      <c r="BQ30" s="35"/>
      <c r="BR30" s="35"/>
      <c r="BS30" s="35"/>
      <c r="BT30" s="35"/>
      <c r="BU30" s="35"/>
      <c r="BV30" s="35"/>
      <c r="BW30" s="35">
        <f>КФК!CU70</f>
        <v>0</v>
      </c>
      <c r="BX30" s="15">
        <f>BR30+BM30</f>
        <v>37000</v>
      </c>
      <c r="BY30" s="44">
        <f aca="true" t="shared" si="40" ref="BY30:CI30">BM30+BA30</f>
        <v>237000</v>
      </c>
      <c r="BZ30" s="44">
        <f t="shared" si="40"/>
        <v>237000</v>
      </c>
      <c r="CA30" s="44">
        <f t="shared" si="40"/>
        <v>0</v>
      </c>
      <c r="CB30" s="44">
        <f t="shared" si="40"/>
        <v>0</v>
      </c>
      <c r="CC30" s="44">
        <f t="shared" si="40"/>
        <v>0</v>
      </c>
      <c r="CD30" s="44">
        <f t="shared" si="40"/>
        <v>0</v>
      </c>
      <c r="CE30" s="44">
        <f t="shared" si="40"/>
        <v>0</v>
      </c>
      <c r="CF30" s="44">
        <f t="shared" si="40"/>
        <v>0</v>
      </c>
      <c r="CG30" s="44">
        <f t="shared" si="40"/>
        <v>0</v>
      </c>
      <c r="CH30" s="44">
        <f t="shared" si="40"/>
        <v>0</v>
      </c>
      <c r="CI30" s="44">
        <f t="shared" si="40"/>
        <v>0</v>
      </c>
      <c r="CJ30" s="40">
        <f t="shared" si="11"/>
        <v>237000</v>
      </c>
      <c r="CK30" s="247">
        <v>237000</v>
      </c>
      <c r="CL30" s="247">
        <f t="shared" si="25"/>
        <v>0</v>
      </c>
      <c r="CM30" s="44">
        <v>100000</v>
      </c>
      <c r="CN30" s="44">
        <v>100000</v>
      </c>
      <c r="CO30" s="44"/>
      <c r="CP30" s="44"/>
      <c r="CQ30" s="44"/>
      <c r="CR30" s="44"/>
      <c r="CS30" s="44"/>
      <c r="CT30" s="44"/>
      <c r="CU30" s="44"/>
      <c r="CV30" s="44"/>
      <c r="CW30" s="44"/>
      <c r="CX30" s="40">
        <f>CR30+CM30</f>
        <v>100000</v>
      </c>
      <c r="CY30" s="28">
        <f aca="true" t="shared" si="41" ref="CY30:DI30">CM30+BY30</f>
        <v>337000</v>
      </c>
      <c r="CZ30" s="28">
        <f t="shared" si="41"/>
        <v>337000</v>
      </c>
      <c r="DA30" s="28">
        <f t="shared" si="41"/>
        <v>0</v>
      </c>
      <c r="DB30" s="28">
        <f t="shared" si="41"/>
        <v>0</v>
      </c>
      <c r="DC30" s="28">
        <f t="shared" si="41"/>
        <v>0</v>
      </c>
      <c r="DD30" s="28">
        <f t="shared" si="41"/>
        <v>0</v>
      </c>
      <c r="DE30" s="28">
        <f t="shared" si="41"/>
        <v>0</v>
      </c>
      <c r="DF30" s="28">
        <f t="shared" si="41"/>
        <v>0</v>
      </c>
      <c r="DG30" s="28">
        <f t="shared" si="41"/>
        <v>0</v>
      </c>
      <c r="DH30" s="28">
        <f t="shared" si="41"/>
        <v>0</v>
      </c>
      <c r="DI30" s="28">
        <f t="shared" si="41"/>
        <v>0</v>
      </c>
      <c r="DJ30" s="26">
        <f t="shared" si="13"/>
        <v>337000</v>
      </c>
    </row>
    <row r="31" spans="1:114" ht="12.75">
      <c r="A31" s="467"/>
      <c r="B31" s="48">
        <v>6300</v>
      </c>
      <c r="C31" s="49"/>
      <c r="D31" s="257" t="s">
        <v>218</v>
      </c>
      <c r="E31" s="35"/>
      <c r="F31" s="35"/>
      <c r="G31" s="35"/>
      <c r="H31" s="35"/>
      <c r="I31" s="35"/>
      <c r="J31" s="15"/>
      <c r="K31" s="15"/>
      <c r="L31" s="15"/>
      <c r="M31" s="15"/>
      <c r="N31" s="15"/>
      <c r="O31" s="15"/>
      <c r="P31" s="15">
        <f>J31+E31</f>
        <v>0</v>
      </c>
      <c r="Q31" s="15" t="e">
        <f>'[1]додаток 2'!AO76</f>
        <v>#REF!</v>
      </c>
      <c r="R31" s="15" t="e">
        <f>'[1]додаток 2'!AP76</f>
        <v>#REF!</v>
      </c>
      <c r="S31" s="15" t="e">
        <f>'[1]додаток 2'!AQ76</f>
        <v>#REF!</v>
      </c>
      <c r="T31" s="15" t="e">
        <f>'[1]додаток 2'!AR76</f>
        <v>#REF!</v>
      </c>
      <c r="U31" s="15" t="e">
        <f>'[1]додаток 2'!AS76</f>
        <v>#REF!</v>
      </c>
      <c r="V31" s="15">
        <f>V32</f>
        <v>0</v>
      </c>
      <c r="W31" s="15">
        <f aca="true" t="shared" si="42" ref="W31:AB31">W32</f>
        <v>0</v>
      </c>
      <c r="X31" s="15">
        <f t="shared" si="42"/>
        <v>0</v>
      </c>
      <c r="Y31" s="15">
        <f t="shared" si="42"/>
        <v>0</v>
      </c>
      <c r="Z31" s="15">
        <f t="shared" si="42"/>
        <v>0</v>
      </c>
      <c r="AA31" s="15">
        <f t="shared" si="42"/>
        <v>0</v>
      </c>
      <c r="AB31" s="15">
        <f t="shared" si="42"/>
        <v>0</v>
      </c>
      <c r="AC31" s="15" t="e">
        <f>'[1]додаток 2'!BA76</f>
        <v>#REF!</v>
      </c>
      <c r="AD31" s="15" t="e">
        <f>'[1]додаток 2'!BB76</f>
        <v>#REF!</v>
      </c>
      <c r="AE31" s="15" t="e">
        <f>'[1]додаток 2'!BC76</f>
        <v>#REF!</v>
      </c>
      <c r="AF31" s="15" t="e">
        <f>'[1]додаток 2'!BD76</f>
        <v>#REF!</v>
      </c>
      <c r="AG31" s="15" t="e">
        <f>'[1]додаток 2'!BE76</f>
        <v>#REF!</v>
      </c>
      <c r="AH31" s="15">
        <f aca="true" t="shared" si="43" ref="AH31:AM31">AH32</f>
        <v>0</v>
      </c>
      <c r="AI31" s="15">
        <f t="shared" si="43"/>
        <v>0</v>
      </c>
      <c r="AJ31" s="15">
        <f t="shared" si="43"/>
        <v>0</v>
      </c>
      <c r="AK31" s="15">
        <f t="shared" si="43"/>
        <v>0</v>
      </c>
      <c r="AL31" s="15">
        <f t="shared" si="43"/>
        <v>0</v>
      </c>
      <c r="AM31" s="15">
        <f t="shared" si="43"/>
        <v>0</v>
      </c>
      <c r="AN31" s="15" t="e">
        <f>AH31+AC31</f>
        <v>#REF!</v>
      </c>
      <c r="AO31" s="15" t="e">
        <f>'[1]додаток 2'!BM76</f>
        <v>#REF!</v>
      </c>
      <c r="AP31" s="15" t="e">
        <f>'[1]додаток 2'!BN76</f>
        <v>#REF!</v>
      </c>
      <c r="AQ31" s="15" t="e">
        <f>'[1]додаток 2'!BO76</f>
        <v>#REF!</v>
      </c>
      <c r="AR31" s="15" t="e">
        <f>'[1]додаток 2'!BP76</f>
        <v>#REF!</v>
      </c>
      <c r="AS31" s="15" t="e">
        <f>'[1]додаток 2'!BQ76</f>
        <v>#REF!</v>
      </c>
      <c r="AT31" s="15">
        <f>AT32</f>
        <v>1401430.14</v>
      </c>
      <c r="AU31" s="15">
        <f aca="true" t="shared" si="44" ref="AU31:AZ31">AU32</f>
        <v>0</v>
      </c>
      <c r="AV31" s="15">
        <f t="shared" si="44"/>
        <v>0</v>
      </c>
      <c r="AW31" s="15">
        <f t="shared" si="44"/>
        <v>0</v>
      </c>
      <c r="AX31" s="15">
        <f t="shared" si="44"/>
        <v>1401430.14</v>
      </c>
      <c r="AY31" s="15">
        <f t="shared" si="44"/>
        <v>1401430.14</v>
      </c>
      <c r="AZ31" s="15">
        <f t="shared" si="44"/>
        <v>1401430.14</v>
      </c>
      <c r="BA31" s="15" t="e">
        <f>'[1]додаток 2'!BY76</f>
        <v>#REF!</v>
      </c>
      <c r="BB31" s="15" t="e">
        <f>'[1]додаток 2'!BZ76</f>
        <v>#REF!</v>
      </c>
      <c r="BC31" s="15" t="e">
        <f>'[1]додаток 2'!CA76</f>
        <v>#REF!</v>
      </c>
      <c r="BD31" s="15" t="e">
        <f>'[1]додаток 2'!CB76</f>
        <v>#REF!</v>
      </c>
      <c r="BE31" s="15" t="e">
        <f>'[1]додаток 2'!CC76</f>
        <v>#REF!</v>
      </c>
      <c r="BF31" s="15">
        <f aca="true" t="shared" si="45" ref="BF31:BK31">BF32</f>
        <v>1401430.14</v>
      </c>
      <c r="BG31" s="15">
        <f t="shared" si="45"/>
        <v>0</v>
      </c>
      <c r="BH31" s="15">
        <f t="shared" si="45"/>
        <v>0</v>
      </c>
      <c r="BI31" s="15">
        <f t="shared" si="45"/>
        <v>0</v>
      </c>
      <c r="BJ31" s="15">
        <f t="shared" si="45"/>
        <v>1401430.14</v>
      </c>
      <c r="BK31" s="15">
        <f t="shared" si="45"/>
        <v>1401430.14</v>
      </c>
      <c r="BL31" s="15" t="e">
        <f>BF31+BA31</f>
        <v>#REF!</v>
      </c>
      <c r="BM31" s="15" t="e">
        <f>'[1]додаток 2'!CK76</f>
        <v>#REF!</v>
      </c>
      <c r="BN31" s="15" t="e">
        <f>'[1]додаток 2'!CL76</f>
        <v>#REF!</v>
      </c>
      <c r="BO31" s="15" t="e">
        <f>'[1]додаток 2'!CM76</f>
        <v>#REF!</v>
      </c>
      <c r="BP31" s="15" t="e">
        <f>'[1]додаток 2'!CN76</f>
        <v>#REF!</v>
      </c>
      <c r="BQ31" s="15" t="e">
        <f>'[1]додаток 2'!CO76</f>
        <v>#REF!</v>
      </c>
      <c r="BR31" s="15">
        <f>BR32</f>
        <v>-20500</v>
      </c>
      <c r="BS31" s="15">
        <f aca="true" t="shared" si="46" ref="BS31:BX31">BS32</f>
        <v>0</v>
      </c>
      <c r="BT31" s="15">
        <f t="shared" si="46"/>
        <v>0</v>
      </c>
      <c r="BU31" s="15">
        <f t="shared" si="46"/>
        <v>0</v>
      </c>
      <c r="BV31" s="15">
        <f t="shared" si="46"/>
        <v>-20500</v>
      </c>
      <c r="BW31" s="15">
        <f t="shared" si="46"/>
        <v>-20500</v>
      </c>
      <c r="BX31" s="15">
        <f t="shared" si="46"/>
        <v>-20500</v>
      </c>
      <c r="BY31" s="40">
        <f aca="true" t="shared" si="47" ref="BY31:CD31">BY32</f>
        <v>0</v>
      </c>
      <c r="BZ31" s="40">
        <f t="shared" si="47"/>
        <v>0</v>
      </c>
      <c r="CA31" s="40">
        <f t="shared" si="47"/>
        <v>0</v>
      </c>
      <c r="CB31" s="40">
        <f t="shared" si="47"/>
        <v>0</v>
      </c>
      <c r="CC31" s="40">
        <f t="shared" si="47"/>
        <v>0</v>
      </c>
      <c r="CD31" s="40">
        <f t="shared" si="47"/>
        <v>1380930.14</v>
      </c>
      <c r="CE31" s="40">
        <f>CE32</f>
        <v>0</v>
      </c>
      <c r="CF31" s="40">
        <f>CF32</f>
        <v>0</v>
      </c>
      <c r="CG31" s="40">
        <f>CG32</f>
        <v>0</v>
      </c>
      <c r="CH31" s="40">
        <f>CH32</f>
        <v>1380930.14</v>
      </c>
      <c r="CI31" s="40">
        <f>CI32</f>
        <v>1380930.14</v>
      </c>
      <c r="CJ31" s="40">
        <f>CD31+BY31</f>
        <v>1380930.14</v>
      </c>
      <c r="CK31" s="247"/>
      <c r="CL31" s="247">
        <f t="shared" si="25"/>
        <v>0</v>
      </c>
      <c r="CM31" s="40">
        <f>CM32</f>
        <v>0</v>
      </c>
      <c r="CN31" s="40">
        <f aca="true" t="shared" si="48" ref="CN31:CW31">CN32</f>
        <v>0</v>
      </c>
      <c r="CO31" s="40">
        <f t="shared" si="48"/>
        <v>0</v>
      </c>
      <c r="CP31" s="40">
        <f t="shared" si="48"/>
        <v>0</v>
      </c>
      <c r="CQ31" s="40">
        <f t="shared" si="48"/>
        <v>0</v>
      </c>
      <c r="CR31" s="40">
        <f t="shared" si="48"/>
        <v>0</v>
      </c>
      <c r="CS31" s="40">
        <f t="shared" si="48"/>
        <v>0</v>
      </c>
      <c r="CT31" s="40">
        <f t="shared" si="48"/>
        <v>0</v>
      </c>
      <c r="CU31" s="40">
        <f t="shared" si="48"/>
        <v>0</v>
      </c>
      <c r="CV31" s="40">
        <f t="shared" si="48"/>
        <v>0</v>
      </c>
      <c r="CW31" s="40">
        <f t="shared" si="48"/>
        <v>0</v>
      </c>
      <c r="CX31" s="40">
        <f aca="true" t="shared" si="49" ref="CX31:DC31">CX32</f>
        <v>0</v>
      </c>
      <c r="CY31" s="26">
        <f t="shared" si="49"/>
        <v>0</v>
      </c>
      <c r="CZ31" s="26">
        <f t="shared" si="49"/>
        <v>0</v>
      </c>
      <c r="DA31" s="26">
        <f t="shared" si="49"/>
        <v>0</v>
      </c>
      <c r="DB31" s="26">
        <f t="shared" si="49"/>
        <v>0</v>
      </c>
      <c r="DC31" s="26">
        <f t="shared" si="49"/>
        <v>0</v>
      </c>
      <c r="DD31" s="26">
        <f aca="true" t="shared" si="50" ref="DD31:DI31">DD32</f>
        <v>1380930.14</v>
      </c>
      <c r="DE31" s="26">
        <f t="shared" si="50"/>
        <v>0</v>
      </c>
      <c r="DF31" s="26">
        <f t="shared" si="50"/>
        <v>0</v>
      </c>
      <c r="DG31" s="26">
        <f t="shared" si="50"/>
        <v>0</v>
      </c>
      <c r="DH31" s="26">
        <f t="shared" si="50"/>
        <v>1380930.14</v>
      </c>
      <c r="DI31" s="26">
        <f t="shared" si="50"/>
        <v>1380930.14</v>
      </c>
      <c r="DJ31" s="26">
        <f>DD31+CY31</f>
        <v>1380930.14</v>
      </c>
    </row>
    <row r="32" spans="1:114" ht="25.5">
      <c r="A32" s="467"/>
      <c r="B32" s="70">
        <v>6310</v>
      </c>
      <c r="C32" s="260" t="s">
        <v>219</v>
      </c>
      <c r="D32" s="261" t="s">
        <v>220</v>
      </c>
      <c r="E32" s="35"/>
      <c r="F32" s="35"/>
      <c r="G32" s="35"/>
      <c r="H32" s="35"/>
      <c r="I32" s="35"/>
      <c r="J32" s="35"/>
      <c r="K32" s="35"/>
      <c r="L32" s="35"/>
      <c r="M32" s="35"/>
      <c r="N32" s="35"/>
      <c r="O32" s="35"/>
      <c r="P32" s="15">
        <f>J32+E32</f>
        <v>0</v>
      </c>
      <c r="Q32" s="35"/>
      <c r="R32" s="35"/>
      <c r="S32" s="35"/>
      <c r="T32" s="35"/>
      <c r="U32" s="35"/>
      <c r="V32" s="35"/>
      <c r="W32" s="35"/>
      <c r="X32" s="35"/>
      <c r="Y32" s="35"/>
      <c r="Z32" s="35"/>
      <c r="AA32" s="35"/>
      <c r="AB32" s="15">
        <f>V32+Q32</f>
        <v>0</v>
      </c>
      <c r="AC32" s="35">
        <f aca="true" t="shared" si="51" ref="AC32:AM32">Q32+E32</f>
        <v>0</v>
      </c>
      <c r="AD32" s="35">
        <f t="shared" si="51"/>
        <v>0</v>
      </c>
      <c r="AE32" s="35">
        <f t="shared" si="51"/>
        <v>0</v>
      </c>
      <c r="AF32" s="35">
        <f t="shared" si="51"/>
        <v>0</v>
      </c>
      <c r="AG32" s="35">
        <f t="shared" si="51"/>
        <v>0</v>
      </c>
      <c r="AH32" s="35">
        <f t="shared" si="51"/>
        <v>0</v>
      </c>
      <c r="AI32" s="35">
        <f t="shared" si="51"/>
        <v>0</v>
      </c>
      <c r="AJ32" s="35">
        <f t="shared" si="51"/>
        <v>0</v>
      </c>
      <c r="AK32" s="35">
        <f t="shared" si="51"/>
        <v>0</v>
      </c>
      <c r="AL32" s="35">
        <f t="shared" si="51"/>
        <v>0</v>
      </c>
      <c r="AM32" s="35">
        <f t="shared" si="51"/>
        <v>0</v>
      </c>
      <c r="AN32" s="15">
        <f>AH32+AC32</f>
        <v>0</v>
      </c>
      <c r="AO32" s="35"/>
      <c r="AP32" s="35"/>
      <c r="AQ32" s="35"/>
      <c r="AR32" s="35"/>
      <c r="AS32" s="35"/>
      <c r="AT32" s="35">
        <v>1401430.14</v>
      </c>
      <c r="AU32" s="35"/>
      <c r="AV32" s="35"/>
      <c r="AW32" s="35"/>
      <c r="AX32" s="35">
        <v>1401430.14</v>
      </c>
      <c r="AY32" s="35">
        <v>1401430.14</v>
      </c>
      <c r="AZ32" s="15">
        <f>AT32+AO32</f>
        <v>1401430.14</v>
      </c>
      <c r="BA32" s="35">
        <f aca="true" t="shared" si="52" ref="BA32:BF32">AO32+AC32</f>
        <v>0</v>
      </c>
      <c r="BB32" s="35">
        <f t="shared" si="52"/>
        <v>0</v>
      </c>
      <c r="BC32" s="35">
        <f t="shared" si="52"/>
        <v>0</v>
      </c>
      <c r="BD32" s="35">
        <f t="shared" si="52"/>
        <v>0</v>
      </c>
      <c r="BE32" s="35">
        <f t="shared" si="52"/>
        <v>0</v>
      </c>
      <c r="BF32" s="35">
        <f t="shared" si="52"/>
        <v>1401430.14</v>
      </c>
      <c r="BG32" s="35"/>
      <c r="BH32" s="35">
        <f>AV32+AJ32</f>
        <v>0</v>
      </c>
      <c r="BI32" s="35">
        <f>AW32+AK32</f>
        <v>0</v>
      </c>
      <c r="BJ32" s="35">
        <f>AX32+AL32</f>
        <v>1401430.14</v>
      </c>
      <c r="BK32" s="35">
        <f>AY32+AM32</f>
        <v>1401430.14</v>
      </c>
      <c r="BL32" s="15">
        <f>BF32+BA32</f>
        <v>1401430.14</v>
      </c>
      <c r="BM32" s="35"/>
      <c r="BN32" s="35"/>
      <c r="BO32" s="35"/>
      <c r="BP32" s="35"/>
      <c r="BQ32" s="35"/>
      <c r="BR32" s="262">
        <v>-20500</v>
      </c>
      <c r="BS32" s="262"/>
      <c r="BT32" s="262"/>
      <c r="BU32" s="262"/>
      <c r="BV32" s="262">
        <v>-20500</v>
      </c>
      <c r="BW32" s="262">
        <v>-20500</v>
      </c>
      <c r="BX32" s="15">
        <f>BR32+BM32</f>
        <v>-20500</v>
      </c>
      <c r="BY32" s="44">
        <f aca="true" t="shared" si="53" ref="BY32:CD32">BM32+BA32</f>
        <v>0</v>
      </c>
      <c r="BZ32" s="44">
        <f t="shared" si="53"/>
        <v>0</v>
      </c>
      <c r="CA32" s="44">
        <f t="shared" si="53"/>
        <v>0</v>
      </c>
      <c r="CB32" s="44">
        <f t="shared" si="53"/>
        <v>0</v>
      </c>
      <c r="CC32" s="44">
        <f t="shared" si="53"/>
        <v>0</v>
      </c>
      <c r="CD32" s="44">
        <f t="shared" si="53"/>
        <v>1380930.14</v>
      </c>
      <c r="CE32" s="44"/>
      <c r="CF32" s="44">
        <f>BT32+BH32</f>
        <v>0</v>
      </c>
      <c r="CG32" s="44">
        <f>BU32+BI32</f>
        <v>0</v>
      </c>
      <c r="CH32" s="44">
        <f>BV32+BJ32</f>
        <v>1380930.14</v>
      </c>
      <c r="CI32" s="44">
        <f>BW32+BK32</f>
        <v>1380930.14</v>
      </c>
      <c r="CJ32" s="40">
        <f>CD32+BY32</f>
        <v>1380930.14</v>
      </c>
      <c r="CK32" s="247"/>
      <c r="CL32" s="247">
        <f t="shared" si="25"/>
        <v>0</v>
      </c>
      <c r="CM32" s="44"/>
      <c r="CN32" s="44"/>
      <c r="CO32" s="44"/>
      <c r="CP32" s="44"/>
      <c r="CQ32" s="44"/>
      <c r="CR32" s="183"/>
      <c r="CS32" s="183"/>
      <c r="CT32" s="183"/>
      <c r="CU32" s="183"/>
      <c r="CV32" s="183"/>
      <c r="CW32" s="183"/>
      <c r="CX32" s="40">
        <f>CR32+CM32</f>
        <v>0</v>
      </c>
      <c r="CY32" s="28">
        <f aca="true" t="shared" si="54" ref="CY32:DD32">CM32+BY32</f>
        <v>0</v>
      </c>
      <c r="CZ32" s="28">
        <f t="shared" si="54"/>
        <v>0</v>
      </c>
      <c r="DA32" s="28">
        <f t="shared" si="54"/>
        <v>0</v>
      </c>
      <c r="DB32" s="28">
        <f t="shared" si="54"/>
        <v>0</v>
      </c>
      <c r="DC32" s="28">
        <f t="shared" si="54"/>
        <v>0</v>
      </c>
      <c r="DD32" s="28">
        <f t="shared" si="54"/>
        <v>1380930.14</v>
      </c>
      <c r="DE32" s="28"/>
      <c r="DF32" s="28">
        <f>CT32+CF32</f>
        <v>0</v>
      </c>
      <c r="DG32" s="28">
        <f>CU32+CG32</f>
        <v>0</v>
      </c>
      <c r="DH32" s="28">
        <f>CV32+CH32</f>
        <v>1380930.14</v>
      </c>
      <c r="DI32" s="28">
        <f>CW32+CI32</f>
        <v>1380930.14</v>
      </c>
      <c r="DJ32" s="26">
        <f>DD32+CY32</f>
        <v>1380930.14</v>
      </c>
    </row>
    <row r="33" spans="1:114" ht="12.75">
      <c r="A33" s="467"/>
      <c r="B33" s="48" t="s">
        <v>185</v>
      </c>
      <c r="C33" s="51"/>
      <c r="D33" s="257" t="s">
        <v>186</v>
      </c>
      <c r="E33" s="15">
        <f>E34</f>
        <v>135000</v>
      </c>
      <c r="F33" s="15">
        <f aca="true" t="shared" si="55" ref="F33:AM33">F34</f>
        <v>135000</v>
      </c>
      <c r="G33" s="15">
        <f t="shared" si="55"/>
        <v>0</v>
      </c>
      <c r="H33" s="15">
        <f t="shared" si="55"/>
        <v>0</v>
      </c>
      <c r="I33" s="15">
        <f t="shared" si="55"/>
        <v>0</v>
      </c>
      <c r="J33" s="15">
        <f t="shared" si="55"/>
        <v>0</v>
      </c>
      <c r="K33" s="15">
        <f t="shared" si="55"/>
        <v>0</v>
      </c>
      <c r="L33" s="15">
        <f t="shared" si="55"/>
        <v>0</v>
      </c>
      <c r="M33" s="15">
        <f t="shared" si="55"/>
        <v>0</v>
      </c>
      <c r="N33" s="15">
        <f t="shared" si="55"/>
        <v>0</v>
      </c>
      <c r="O33" s="15">
        <f t="shared" si="55"/>
        <v>0</v>
      </c>
      <c r="P33" s="15">
        <f t="shared" si="6"/>
        <v>135000</v>
      </c>
      <c r="Q33" s="15">
        <f>Q34</f>
        <v>0</v>
      </c>
      <c r="R33" s="15">
        <f t="shared" si="55"/>
        <v>0</v>
      </c>
      <c r="S33" s="15">
        <f t="shared" si="55"/>
        <v>0</v>
      </c>
      <c r="T33" s="15">
        <f t="shared" si="55"/>
        <v>0</v>
      </c>
      <c r="U33" s="15">
        <f t="shared" si="55"/>
        <v>0</v>
      </c>
      <c r="V33" s="15">
        <f t="shared" si="55"/>
        <v>0</v>
      </c>
      <c r="W33" s="15">
        <f t="shared" si="55"/>
        <v>0</v>
      </c>
      <c r="X33" s="15">
        <f t="shared" si="55"/>
        <v>0</v>
      </c>
      <c r="Y33" s="15">
        <f t="shared" si="55"/>
        <v>0</v>
      </c>
      <c r="Z33" s="15">
        <f t="shared" si="55"/>
        <v>0</v>
      </c>
      <c r="AA33" s="15">
        <f t="shared" si="55"/>
        <v>0</v>
      </c>
      <c r="AB33" s="15">
        <f t="shared" si="55"/>
        <v>0</v>
      </c>
      <c r="AC33" s="15">
        <f>AC34</f>
        <v>135000</v>
      </c>
      <c r="AD33" s="15">
        <f t="shared" si="55"/>
        <v>135000</v>
      </c>
      <c r="AE33" s="15">
        <f t="shared" si="55"/>
        <v>0</v>
      </c>
      <c r="AF33" s="15">
        <f t="shared" si="55"/>
        <v>0</v>
      </c>
      <c r="AG33" s="15">
        <f t="shared" si="55"/>
        <v>0</v>
      </c>
      <c r="AH33" s="15">
        <f t="shared" si="55"/>
        <v>0</v>
      </c>
      <c r="AI33" s="15">
        <f t="shared" si="55"/>
        <v>0</v>
      </c>
      <c r="AJ33" s="15">
        <f t="shared" si="55"/>
        <v>0</v>
      </c>
      <c r="AK33" s="15">
        <f t="shared" si="55"/>
        <v>0</v>
      </c>
      <c r="AL33" s="15">
        <f t="shared" si="55"/>
        <v>0</v>
      </c>
      <c r="AM33" s="15">
        <f t="shared" si="55"/>
        <v>0</v>
      </c>
      <c r="AN33" s="15">
        <f t="shared" si="7"/>
        <v>135000</v>
      </c>
      <c r="AO33" s="15">
        <f>AO34</f>
        <v>5000</v>
      </c>
      <c r="AP33" s="15">
        <f aca="true" t="shared" si="56" ref="AP33:BK33">AP34</f>
        <v>5000</v>
      </c>
      <c r="AQ33" s="15">
        <f t="shared" si="56"/>
        <v>0</v>
      </c>
      <c r="AR33" s="15">
        <f t="shared" si="56"/>
        <v>0</v>
      </c>
      <c r="AS33" s="15">
        <f t="shared" si="56"/>
        <v>0</v>
      </c>
      <c r="AT33" s="15">
        <f t="shared" si="56"/>
        <v>0</v>
      </c>
      <c r="AU33" s="15">
        <f t="shared" si="56"/>
        <v>0</v>
      </c>
      <c r="AV33" s="15">
        <f t="shared" si="56"/>
        <v>0</v>
      </c>
      <c r="AW33" s="15">
        <f t="shared" si="56"/>
        <v>0</v>
      </c>
      <c r="AX33" s="15">
        <f t="shared" si="56"/>
        <v>0</v>
      </c>
      <c r="AY33" s="15">
        <f t="shared" si="56"/>
        <v>0</v>
      </c>
      <c r="AZ33" s="15">
        <f t="shared" si="56"/>
        <v>5000</v>
      </c>
      <c r="BA33" s="15">
        <f>BA34</f>
        <v>140000</v>
      </c>
      <c r="BB33" s="15">
        <f t="shared" si="56"/>
        <v>140000</v>
      </c>
      <c r="BC33" s="15">
        <f t="shared" si="56"/>
        <v>0</v>
      </c>
      <c r="BD33" s="15">
        <f t="shared" si="56"/>
        <v>0</v>
      </c>
      <c r="BE33" s="15">
        <f t="shared" si="56"/>
        <v>0</v>
      </c>
      <c r="BF33" s="15">
        <f t="shared" si="56"/>
        <v>0</v>
      </c>
      <c r="BG33" s="15">
        <f t="shared" si="56"/>
        <v>0</v>
      </c>
      <c r="BH33" s="15">
        <f t="shared" si="56"/>
        <v>0</v>
      </c>
      <c r="BI33" s="15">
        <f t="shared" si="56"/>
        <v>0</v>
      </c>
      <c r="BJ33" s="15">
        <f t="shared" si="56"/>
        <v>0</v>
      </c>
      <c r="BK33" s="15">
        <f t="shared" si="56"/>
        <v>0</v>
      </c>
      <c r="BL33" s="15">
        <f t="shared" si="9"/>
        <v>140000</v>
      </c>
      <c r="BM33" s="15">
        <f>BM34</f>
        <v>0</v>
      </c>
      <c r="BN33" s="15">
        <f aca="true" t="shared" si="57" ref="BN33:CI33">BN34</f>
        <v>0</v>
      </c>
      <c r="BO33" s="15">
        <f t="shared" si="57"/>
        <v>0</v>
      </c>
      <c r="BP33" s="15">
        <f t="shared" si="57"/>
        <v>0</v>
      </c>
      <c r="BQ33" s="15">
        <f t="shared" si="57"/>
        <v>0</v>
      </c>
      <c r="BR33" s="15">
        <f t="shared" si="57"/>
        <v>0</v>
      </c>
      <c r="BS33" s="15">
        <f t="shared" si="57"/>
        <v>0</v>
      </c>
      <c r="BT33" s="15">
        <f t="shared" si="57"/>
        <v>0</v>
      </c>
      <c r="BU33" s="15">
        <f t="shared" si="57"/>
        <v>0</v>
      </c>
      <c r="BV33" s="15">
        <f t="shared" si="57"/>
        <v>0</v>
      </c>
      <c r="BW33" s="15">
        <f t="shared" si="57"/>
        <v>0</v>
      </c>
      <c r="BX33" s="15">
        <f t="shared" si="57"/>
        <v>0</v>
      </c>
      <c r="BY33" s="40">
        <f>BY34</f>
        <v>140000</v>
      </c>
      <c r="BZ33" s="40">
        <f t="shared" si="57"/>
        <v>140000</v>
      </c>
      <c r="CA33" s="40">
        <f t="shared" si="57"/>
        <v>0</v>
      </c>
      <c r="CB33" s="40">
        <f t="shared" si="57"/>
        <v>0</v>
      </c>
      <c r="CC33" s="40">
        <f t="shared" si="57"/>
        <v>0</v>
      </c>
      <c r="CD33" s="40">
        <f t="shared" si="57"/>
        <v>0</v>
      </c>
      <c r="CE33" s="40">
        <f t="shared" si="57"/>
        <v>0</v>
      </c>
      <c r="CF33" s="40">
        <f t="shared" si="57"/>
        <v>0</v>
      </c>
      <c r="CG33" s="40">
        <f t="shared" si="57"/>
        <v>0</v>
      </c>
      <c r="CH33" s="40">
        <f t="shared" si="57"/>
        <v>0</v>
      </c>
      <c r="CI33" s="40">
        <f t="shared" si="57"/>
        <v>0</v>
      </c>
      <c r="CJ33" s="40">
        <f t="shared" si="11"/>
        <v>140000</v>
      </c>
      <c r="CK33" s="247"/>
      <c r="CL33" s="247">
        <f t="shared" si="25"/>
        <v>-140000</v>
      </c>
      <c r="CM33" s="40">
        <f>CM34</f>
        <v>48500</v>
      </c>
      <c r="CN33" s="40">
        <f aca="true" t="shared" si="58" ref="CN33:DI33">CN34</f>
        <v>48500</v>
      </c>
      <c r="CO33" s="40">
        <f t="shared" si="58"/>
        <v>0</v>
      </c>
      <c r="CP33" s="40">
        <f t="shared" si="58"/>
        <v>0</v>
      </c>
      <c r="CQ33" s="40">
        <f t="shared" si="58"/>
        <v>0</v>
      </c>
      <c r="CR33" s="40">
        <f t="shared" si="58"/>
        <v>0</v>
      </c>
      <c r="CS33" s="40">
        <f t="shared" si="58"/>
        <v>0</v>
      </c>
      <c r="CT33" s="40">
        <f t="shared" si="58"/>
        <v>0</v>
      </c>
      <c r="CU33" s="40">
        <f t="shared" si="58"/>
        <v>0</v>
      </c>
      <c r="CV33" s="40">
        <f t="shared" si="58"/>
        <v>0</v>
      </c>
      <c r="CW33" s="40">
        <f t="shared" si="58"/>
        <v>0</v>
      </c>
      <c r="CX33" s="40">
        <f t="shared" si="58"/>
        <v>48500</v>
      </c>
      <c r="CY33" s="26">
        <f>CY34</f>
        <v>188500</v>
      </c>
      <c r="CZ33" s="26">
        <f t="shared" si="58"/>
        <v>188500</v>
      </c>
      <c r="DA33" s="26">
        <f t="shared" si="58"/>
        <v>0</v>
      </c>
      <c r="DB33" s="26">
        <f t="shared" si="58"/>
        <v>0</v>
      </c>
      <c r="DC33" s="26">
        <f t="shared" si="58"/>
        <v>0</v>
      </c>
      <c r="DD33" s="26">
        <f t="shared" si="58"/>
        <v>0</v>
      </c>
      <c r="DE33" s="26">
        <f t="shared" si="58"/>
        <v>0</v>
      </c>
      <c r="DF33" s="26">
        <f t="shared" si="58"/>
        <v>0</v>
      </c>
      <c r="DG33" s="26">
        <f t="shared" si="58"/>
        <v>0</v>
      </c>
      <c r="DH33" s="26">
        <f t="shared" si="58"/>
        <v>0</v>
      </c>
      <c r="DI33" s="26">
        <f t="shared" si="58"/>
        <v>0</v>
      </c>
      <c r="DJ33" s="26">
        <f aca="true" t="shared" si="59" ref="DJ33:DJ84">DD33+CY33</f>
        <v>188500</v>
      </c>
    </row>
    <row r="34" spans="1:114" ht="29.25" customHeight="1">
      <c r="A34" s="467"/>
      <c r="B34" s="70" t="s">
        <v>187</v>
      </c>
      <c r="C34" s="49" t="s">
        <v>188</v>
      </c>
      <c r="D34" s="256" t="s">
        <v>189</v>
      </c>
      <c r="E34" s="35">
        <f>КФК!E84</f>
        <v>135000</v>
      </c>
      <c r="F34" s="35">
        <f>КФК!F84</f>
        <v>135000</v>
      </c>
      <c r="G34" s="35">
        <f>КФК!G84</f>
        <v>0</v>
      </c>
      <c r="H34" s="35">
        <f>КФК!H84</f>
        <v>0</v>
      </c>
      <c r="I34" s="35">
        <f>КФК!I84</f>
        <v>0</v>
      </c>
      <c r="J34" s="35">
        <f>КФК!J84</f>
        <v>0</v>
      </c>
      <c r="K34" s="35">
        <f>КФК!K84</f>
        <v>0</v>
      </c>
      <c r="L34" s="35">
        <f>КФК!L84</f>
        <v>0</v>
      </c>
      <c r="M34" s="35">
        <f>КФК!M84</f>
        <v>0</v>
      </c>
      <c r="N34" s="35">
        <f>КФК!N84</f>
        <v>0</v>
      </c>
      <c r="O34" s="35">
        <f>КФК!O84</f>
        <v>0</v>
      </c>
      <c r="P34" s="15">
        <f t="shared" si="6"/>
        <v>135000</v>
      </c>
      <c r="Q34" s="35"/>
      <c r="R34" s="35"/>
      <c r="S34" s="35"/>
      <c r="T34" s="35"/>
      <c r="U34" s="35"/>
      <c r="V34" s="35"/>
      <c r="W34" s="35"/>
      <c r="X34" s="35"/>
      <c r="Y34" s="35"/>
      <c r="Z34" s="35">
        <f>КФК!AX84</f>
        <v>0</v>
      </c>
      <c r="AA34" s="35">
        <f>КФК!AY84</f>
        <v>0</v>
      </c>
      <c r="AB34" s="15">
        <f>V34+Q34</f>
        <v>0</v>
      </c>
      <c r="AC34" s="35">
        <f aca="true" t="shared" si="60" ref="AC34:AM34">Q34+E34</f>
        <v>135000</v>
      </c>
      <c r="AD34" s="35">
        <f t="shared" si="60"/>
        <v>135000</v>
      </c>
      <c r="AE34" s="35">
        <f t="shared" si="60"/>
        <v>0</v>
      </c>
      <c r="AF34" s="35">
        <f t="shared" si="60"/>
        <v>0</v>
      </c>
      <c r="AG34" s="35">
        <f t="shared" si="60"/>
        <v>0</v>
      </c>
      <c r="AH34" s="35">
        <f t="shared" si="60"/>
        <v>0</v>
      </c>
      <c r="AI34" s="35">
        <f t="shared" si="60"/>
        <v>0</v>
      </c>
      <c r="AJ34" s="35">
        <f t="shared" si="60"/>
        <v>0</v>
      </c>
      <c r="AK34" s="35">
        <f t="shared" si="60"/>
        <v>0</v>
      </c>
      <c r="AL34" s="35">
        <f t="shared" si="60"/>
        <v>0</v>
      </c>
      <c r="AM34" s="35">
        <f t="shared" si="60"/>
        <v>0</v>
      </c>
      <c r="AN34" s="15">
        <f t="shared" si="7"/>
        <v>135000</v>
      </c>
      <c r="AO34" s="35">
        <v>5000</v>
      </c>
      <c r="AP34" s="35">
        <v>5000</v>
      </c>
      <c r="AQ34" s="35"/>
      <c r="AR34" s="35"/>
      <c r="AS34" s="35"/>
      <c r="AT34" s="35"/>
      <c r="AU34" s="35"/>
      <c r="AV34" s="35"/>
      <c r="AW34" s="35"/>
      <c r="AX34" s="35">
        <f>КФК!BV84</f>
        <v>0</v>
      </c>
      <c r="AY34" s="35">
        <f>КФК!BW84</f>
        <v>0</v>
      </c>
      <c r="AZ34" s="15">
        <f>AT34+AO34</f>
        <v>5000</v>
      </c>
      <c r="BA34" s="35">
        <f aca="true" t="shared" si="61" ref="BA34:BK34">AO34+AC34</f>
        <v>140000</v>
      </c>
      <c r="BB34" s="35">
        <f t="shared" si="61"/>
        <v>140000</v>
      </c>
      <c r="BC34" s="35">
        <f t="shared" si="61"/>
        <v>0</v>
      </c>
      <c r="BD34" s="35">
        <f t="shared" si="61"/>
        <v>0</v>
      </c>
      <c r="BE34" s="35">
        <f t="shared" si="61"/>
        <v>0</v>
      </c>
      <c r="BF34" s="35">
        <f t="shared" si="61"/>
        <v>0</v>
      </c>
      <c r="BG34" s="35">
        <f t="shared" si="61"/>
        <v>0</v>
      </c>
      <c r="BH34" s="35">
        <f t="shared" si="61"/>
        <v>0</v>
      </c>
      <c r="BI34" s="35">
        <f t="shared" si="61"/>
        <v>0</v>
      </c>
      <c r="BJ34" s="35">
        <f t="shared" si="61"/>
        <v>0</v>
      </c>
      <c r="BK34" s="35">
        <f t="shared" si="61"/>
        <v>0</v>
      </c>
      <c r="BL34" s="15">
        <f t="shared" si="9"/>
        <v>140000</v>
      </c>
      <c r="BM34" s="35"/>
      <c r="BN34" s="35"/>
      <c r="BO34" s="35"/>
      <c r="BP34" s="35"/>
      <c r="BQ34" s="35"/>
      <c r="BR34" s="35"/>
      <c r="BS34" s="35"/>
      <c r="BT34" s="35"/>
      <c r="BU34" s="35"/>
      <c r="BV34" s="35"/>
      <c r="BW34" s="35"/>
      <c r="BX34" s="15">
        <f>BR34+BM34</f>
        <v>0</v>
      </c>
      <c r="BY34" s="44">
        <f aca="true" t="shared" si="62" ref="BY34:CI34">BM34+BA34</f>
        <v>140000</v>
      </c>
      <c r="BZ34" s="44">
        <f t="shared" si="62"/>
        <v>140000</v>
      </c>
      <c r="CA34" s="44">
        <f t="shared" si="62"/>
        <v>0</v>
      </c>
      <c r="CB34" s="44">
        <f t="shared" si="62"/>
        <v>0</v>
      </c>
      <c r="CC34" s="44">
        <f t="shared" si="62"/>
        <v>0</v>
      </c>
      <c r="CD34" s="44">
        <f t="shared" si="62"/>
        <v>0</v>
      </c>
      <c r="CE34" s="44">
        <f t="shared" si="62"/>
        <v>0</v>
      </c>
      <c r="CF34" s="44">
        <f t="shared" si="62"/>
        <v>0</v>
      </c>
      <c r="CG34" s="44">
        <f t="shared" si="62"/>
        <v>0</v>
      </c>
      <c r="CH34" s="44">
        <f t="shared" si="62"/>
        <v>0</v>
      </c>
      <c r="CI34" s="44">
        <f t="shared" si="62"/>
        <v>0</v>
      </c>
      <c r="CJ34" s="40">
        <f t="shared" si="11"/>
        <v>140000</v>
      </c>
      <c r="CK34" s="247">
        <v>188500</v>
      </c>
      <c r="CL34" s="247">
        <f t="shared" si="25"/>
        <v>48500</v>
      </c>
      <c r="CM34" s="44">
        <v>48500</v>
      </c>
      <c r="CN34" s="44">
        <v>48500</v>
      </c>
      <c r="CO34" s="44"/>
      <c r="CP34" s="44"/>
      <c r="CQ34" s="44"/>
      <c r="CR34" s="44"/>
      <c r="CS34" s="44"/>
      <c r="CT34" s="44"/>
      <c r="CU34" s="44"/>
      <c r="CV34" s="44"/>
      <c r="CW34" s="44"/>
      <c r="CX34" s="40">
        <f>CR34+CM34</f>
        <v>48500</v>
      </c>
      <c r="CY34" s="28">
        <f aca="true" t="shared" si="63" ref="CY34:DI34">CM34+BY34</f>
        <v>188500</v>
      </c>
      <c r="CZ34" s="28">
        <f t="shared" si="63"/>
        <v>188500</v>
      </c>
      <c r="DA34" s="28">
        <f t="shared" si="63"/>
        <v>0</v>
      </c>
      <c r="DB34" s="28">
        <f t="shared" si="63"/>
        <v>0</v>
      </c>
      <c r="DC34" s="28">
        <f t="shared" si="63"/>
        <v>0</v>
      </c>
      <c r="DD34" s="28">
        <f t="shared" si="63"/>
        <v>0</v>
      </c>
      <c r="DE34" s="28">
        <f t="shared" si="63"/>
        <v>0</v>
      </c>
      <c r="DF34" s="28">
        <f t="shared" si="63"/>
        <v>0</v>
      </c>
      <c r="DG34" s="28">
        <f t="shared" si="63"/>
        <v>0</v>
      </c>
      <c r="DH34" s="28">
        <f t="shared" si="63"/>
        <v>0</v>
      </c>
      <c r="DI34" s="28">
        <f t="shared" si="63"/>
        <v>0</v>
      </c>
      <c r="DJ34" s="26">
        <f t="shared" si="59"/>
        <v>188500</v>
      </c>
    </row>
    <row r="35" spans="1:114" ht="12.75">
      <c r="A35" s="467"/>
      <c r="B35" s="48" t="s">
        <v>195</v>
      </c>
      <c r="C35" s="51"/>
      <c r="D35" s="257" t="s">
        <v>196</v>
      </c>
      <c r="E35" s="15">
        <f>SUM(E36:E37)</f>
        <v>0</v>
      </c>
      <c r="F35" s="15">
        <f>SUM(F36:F37)</f>
        <v>0</v>
      </c>
      <c r="G35" s="15">
        <f aca="true" t="shared" si="64" ref="G35:O35">SUM(G36:G37)</f>
        <v>0</v>
      </c>
      <c r="H35" s="15">
        <f t="shared" si="64"/>
        <v>0</v>
      </c>
      <c r="I35" s="15">
        <f t="shared" si="64"/>
        <v>0</v>
      </c>
      <c r="J35" s="15">
        <f t="shared" si="64"/>
        <v>0</v>
      </c>
      <c r="K35" s="15">
        <f t="shared" si="64"/>
        <v>0</v>
      </c>
      <c r="L35" s="15">
        <f t="shared" si="64"/>
        <v>0</v>
      </c>
      <c r="M35" s="15">
        <f t="shared" si="64"/>
        <v>0</v>
      </c>
      <c r="N35" s="15">
        <f t="shared" si="64"/>
        <v>0</v>
      </c>
      <c r="O35" s="15">
        <f t="shared" si="64"/>
        <v>0</v>
      </c>
      <c r="P35" s="15">
        <f t="shared" si="6"/>
        <v>0</v>
      </c>
      <c r="Q35" s="15">
        <f>SUM(Q36:Q37)</f>
        <v>0</v>
      </c>
      <c r="R35" s="15">
        <f>SUM(R36:R37)</f>
        <v>0</v>
      </c>
      <c r="S35" s="15">
        <f aca="true" t="shared" si="65" ref="S35:AA35">SUM(S36:S37)</f>
        <v>0</v>
      </c>
      <c r="T35" s="15">
        <f t="shared" si="65"/>
        <v>0</v>
      </c>
      <c r="U35" s="15">
        <f t="shared" si="65"/>
        <v>0</v>
      </c>
      <c r="V35" s="15">
        <f t="shared" si="65"/>
        <v>0</v>
      </c>
      <c r="W35" s="15">
        <f t="shared" si="65"/>
        <v>0</v>
      </c>
      <c r="X35" s="15">
        <f t="shared" si="65"/>
        <v>0</v>
      </c>
      <c r="Y35" s="15">
        <f t="shared" si="65"/>
        <v>0</v>
      </c>
      <c r="Z35" s="15">
        <f t="shared" si="65"/>
        <v>0</v>
      </c>
      <c r="AA35" s="15">
        <f t="shared" si="65"/>
        <v>0</v>
      </c>
      <c r="AB35" s="15">
        <f>SUM(AB36:AB37)</f>
        <v>0</v>
      </c>
      <c r="AC35" s="15">
        <f>SUM(AC36:AC37)</f>
        <v>0</v>
      </c>
      <c r="AD35" s="15">
        <f>SUM(AD36:AD37)</f>
        <v>0</v>
      </c>
      <c r="AE35" s="15">
        <f aca="true" t="shared" si="66" ref="AE35:AM35">SUM(AE36:AE37)</f>
        <v>0</v>
      </c>
      <c r="AF35" s="15">
        <f t="shared" si="66"/>
        <v>0</v>
      </c>
      <c r="AG35" s="15">
        <f t="shared" si="66"/>
        <v>0</v>
      </c>
      <c r="AH35" s="15">
        <f t="shared" si="66"/>
        <v>0</v>
      </c>
      <c r="AI35" s="15">
        <f t="shared" si="66"/>
        <v>0</v>
      </c>
      <c r="AJ35" s="15">
        <f t="shared" si="66"/>
        <v>0</v>
      </c>
      <c r="AK35" s="15">
        <f t="shared" si="66"/>
        <v>0</v>
      </c>
      <c r="AL35" s="15">
        <f t="shared" si="66"/>
        <v>0</v>
      </c>
      <c r="AM35" s="15">
        <f t="shared" si="66"/>
        <v>0</v>
      </c>
      <c r="AN35" s="15">
        <f t="shared" si="7"/>
        <v>0</v>
      </c>
      <c r="AO35" s="15">
        <f>SUM(AO36:AO37)</f>
        <v>578489</v>
      </c>
      <c r="AP35" s="15">
        <f>SUM(AP36:AP37)</f>
        <v>578489</v>
      </c>
      <c r="AQ35" s="15">
        <f aca="true" t="shared" si="67" ref="AQ35:AY35">SUM(AQ36:AQ37)</f>
        <v>120825</v>
      </c>
      <c r="AR35" s="15">
        <f t="shared" si="67"/>
        <v>12293</v>
      </c>
      <c r="AS35" s="15">
        <f t="shared" si="67"/>
        <v>0</v>
      </c>
      <c r="AT35" s="15">
        <f t="shared" si="67"/>
        <v>0</v>
      </c>
      <c r="AU35" s="15">
        <f t="shared" si="67"/>
        <v>0</v>
      </c>
      <c r="AV35" s="15">
        <f t="shared" si="67"/>
        <v>0</v>
      </c>
      <c r="AW35" s="15">
        <f t="shared" si="67"/>
        <v>0</v>
      </c>
      <c r="AX35" s="15">
        <f t="shared" si="67"/>
        <v>0</v>
      </c>
      <c r="AY35" s="15">
        <f t="shared" si="67"/>
        <v>0</v>
      </c>
      <c r="AZ35" s="15">
        <f>SUM(AZ36:AZ37)</f>
        <v>578489</v>
      </c>
      <c r="BA35" s="15">
        <f>SUM(BA36:BA37)</f>
        <v>578489</v>
      </c>
      <c r="BB35" s="15">
        <f>SUM(BB36:BB37)</f>
        <v>578489</v>
      </c>
      <c r="BC35" s="15">
        <f aca="true" t="shared" si="68" ref="BC35:BK35">SUM(BC36:BC37)</f>
        <v>120825</v>
      </c>
      <c r="BD35" s="15">
        <f t="shared" si="68"/>
        <v>12293</v>
      </c>
      <c r="BE35" s="15">
        <f t="shared" si="68"/>
        <v>0</v>
      </c>
      <c r="BF35" s="15">
        <f t="shared" si="68"/>
        <v>0</v>
      </c>
      <c r="BG35" s="15">
        <f t="shared" si="68"/>
        <v>0</v>
      </c>
      <c r="BH35" s="15">
        <f t="shared" si="68"/>
        <v>0</v>
      </c>
      <c r="BI35" s="15">
        <f t="shared" si="68"/>
        <v>0</v>
      </c>
      <c r="BJ35" s="15">
        <f t="shared" si="68"/>
        <v>0</v>
      </c>
      <c r="BK35" s="15">
        <f t="shared" si="68"/>
        <v>0</v>
      </c>
      <c r="BL35" s="15">
        <f t="shared" si="9"/>
        <v>578489</v>
      </c>
      <c r="BM35" s="15">
        <f>SUM(BM36:BM37)</f>
        <v>9800</v>
      </c>
      <c r="BN35" s="15">
        <f>SUM(BN36:BN37)</f>
        <v>9800</v>
      </c>
      <c r="BO35" s="15">
        <f aca="true" t="shared" si="69" ref="BO35:BW35">SUM(BO36:BO37)</f>
        <v>0</v>
      </c>
      <c r="BP35" s="15">
        <f t="shared" si="69"/>
        <v>0</v>
      </c>
      <c r="BQ35" s="15">
        <f t="shared" si="69"/>
        <v>0</v>
      </c>
      <c r="BR35" s="15">
        <f t="shared" si="69"/>
        <v>0</v>
      </c>
      <c r="BS35" s="15">
        <f t="shared" si="69"/>
        <v>0</v>
      </c>
      <c r="BT35" s="15">
        <f t="shared" si="69"/>
        <v>0</v>
      </c>
      <c r="BU35" s="15">
        <f t="shared" si="69"/>
        <v>0</v>
      </c>
      <c r="BV35" s="15">
        <f t="shared" si="69"/>
        <v>0</v>
      </c>
      <c r="BW35" s="15">
        <f t="shared" si="69"/>
        <v>0</v>
      </c>
      <c r="BX35" s="15">
        <f>SUM(BX36:BX37)</f>
        <v>9800</v>
      </c>
      <c r="BY35" s="40">
        <f>SUM(BY36:BY37)</f>
        <v>588289</v>
      </c>
      <c r="BZ35" s="40">
        <f>SUM(BZ36:BZ37)</f>
        <v>588289</v>
      </c>
      <c r="CA35" s="40">
        <f aca="true" t="shared" si="70" ref="CA35:CI35">SUM(CA36:CA37)</f>
        <v>99355</v>
      </c>
      <c r="CB35" s="40">
        <f t="shared" si="70"/>
        <v>12293</v>
      </c>
      <c r="CC35" s="40">
        <f t="shared" si="70"/>
        <v>0</v>
      </c>
      <c r="CD35" s="40">
        <f t="shared" si="70"/>
        <v>0</v>
      </c>
      <c r="CE35" s="40">
        <f t="shared" si="70"/>
        <v>0</v>
      </c>
      <c r="CF35" s="40">
        <f t="shared" si="70"/>
        <v>0</v>
      </c>
      <c r="CG35" s="40">
        <f t="shared" si="70"/>
        <v>0</v>
      </c>
      <c r="CH35" s="40">
        <f t="shared" si="70"/>
        <v>0</v>
      </c>
      <c r="CI35" s="40">
        <f t="shared" si="70"/>
        <v>0</v>
      </c>
      <c r="CJ35" s="40">
        <f t="shared" si="11"/>
        <v>588289</v>
      </c>
      <c r="CK35" s="247"/>
      <c r="CL35" s="247">
        <f t="shared" si="25"/>
        <v>-588289</v>
      </c>
      <c r="CM35" s="40">
        <f>SUM(CM36:CM37)</f>
        <v>4200</v>
      </c>
      <c r="CN35" s="40">
        <f>SUM(CN36:CN37)</f>
        <v>4200</v>
      </c>
      <c r="CO35" s="40">
        <f aca="true" t="shared" si="71" ref="CO35:CW35">SUM(CO36:CO37)</f>
        <v>0</v>
      </c>
      <c r="CP35" s="40">
        <f t="shared" si="71"/>
        <v>0</v>
      </c>
      <c r="CQ35" s="40">
        <f t="shared" si="71"/>
        <v>0</v>
      </c>
      <c r="CR35" s="40">
        <f t="shared" si="71"/>
        <v>0</v>
      </c>
      <c r="CS35" s="40">
        <f t="shared" si="71"/>
        <v>0</v>
      </c>
      <c r="CT35" s="40">
        <f t="shared" si="71"/>
        <v>0</v>
      </c>
      <c r="CU35" s="40">
        <f t="shared" si="71"/>
        <v>0</v>
      </c>
      <c r="CV35" s="40">
        <f t="shared" si="71"/>
        <v>0</v>
      </c>
      <c r="CW35" s="40">
        <f t="shared" si="71"/>
        <v>0</v>
      </c>
      <c r="CX35" s="40">
        <f>SUM(CX36:CX37)</f>
        <v>4200</v>
      </c>
      <c r="CY35" s="26">
        <f>SUM(CY36:CY37)</f>
        <v>592489</v>
      </c>
      <c r="CZ35" s="26">
        <f>SUM(CZ36:CZ37)</f>
        <v>592489</v>
      </c>
      <c r="DA35" s="26">
        <f aca="true" t="shared" si="72" ref="DA35:DI35">SUM(DA36:DA37)</f>
        <v>120825</v>
      </c>
      <c r="DB35" s="26">
        <f t="shared" si="72"/>
        <v>12293</v>
      </c>
      <c r="DC35" s="26">
        <f t="shared" si="72"/>
        <v>0</v>
      </c>
      <c r="DD35" s="26">
        <f t="shared" si="72"/>
        <v>0</v>
      </c>
      <c r="DE35" s="26">
        <f t="shared" si="72"/>
        <v>0</v>
      </c>
      <c r="DF35" s="26">
        <f t="shared" si="72"/>
        <v>0</v>
      </c>
      <c r="DG35" s="26">
        <f t="shared" si="72"/>
        <v>0</v>
      </c>
      <c r="DH35" s="26">
        <f t="shared" si="72"/>
        <v>0</v>
      </c>
      <c r="DI35" s="26">
        <f t="shared" si="72"/>
        <v>0</v>
      </c>
      <c r="DJ35" s="26">
        <f t="shared" si="59"/>
        <v>592489</v>
      </c>
    </row>
    <row r="36" spans="1:114" ht="12.75">
      <c r="A36" s="467"/>
      <c r="B36" s="70" t="s">
        <v>200</v>
      </c>
      <c r="C36" s="49" t="s">
        <v>198</v>
      </c>
      <c r="D36" s="256" t="s">
        <v>201</v>
      </c>
      <c r="E36" s="35"/>
      <c r="F36" s="35"/>
      <c r="G36" s="35"/>
      <c r="H36" s="35"/>
      <c r="I36" s="35"/>
      <c r="J36" s="35"/>
      <c r="K36" s="35"/>
      <c r="L36" s="35"/>
      <c r="M36" s="35"/>
      <c r="N36" s="35"/>
      <c r="O36" s="35"/>
      <c r="P36" s="15">
        <f t="shared" si="6"/>
        <v>0</v>
      </c>
      <c r="Q36" s="35"/>
      <c r="R36" s="35"/>
      <c r="S36" s="35"/>
      <c r="T36" s="35"/>
      <c r="U36" s="35"/>
      <c r="V36" s="35"/>
      <c r="W36" s="35"/>
      <c r="X36" s="35"/>
      <c r="Y36" s="35"/>
      <c r="Z36" s="35"/>
      <c r="AA36" s="35"/>
      <c r="AB36" s="15">
        <f>V36+Q36</f>
        <v>0</v>
      </c>
      <c r="AC36" s="35">
        <f aca="true" t="shared" si="73" ref="AC36:AM37">Q36+E36</f>
        <v>0</v>
      </c>
      <c r="AD36" s="35">
        <f t="shared" si="73"/>
        <v>0</v>
      </c>
      <c r="AE36" s="35">
        <f t="shared" si="73"/>
        <v>0</v>
      </c>
      <c r="AF36" s="35">
        <f t="shared" si="73"/>
        <v>0</v>
      </c>
      <c r="AG36" s="35">
        <f t="shared" si="73"/>
        <v>0</v>
      </c>
      <c r="AH36" s="35">
        <f t="shared" si="73"/>
        <v>0</v>
      </c>
      <c r="AI36" s="35">
        <f t="shared" si="73"/>
        <v>0</v>
      </c>
      <c r="AJ36" s="35">
        <f t="shared" si="73"/>
        <v>0</v>
      </c>
      <c r="AK36" s="35">
        <f t="shared" si="73"/>
        <v>0</v>
      </c>
      <c r="AL36" s="35">
        <f t="shared" si="73"/>
        <v>0</v>
      </c>
      <c r="AM36" s="35">
        <f t="shared" si="73"/>
        <v>0</v>
      </c>
      <c r="AN36" s="15">
        <f t="shared" si="7"/>
        <v>0</v>
      </c>
      <c r="AO36" s="35">
        <v>378489</v>
      </c>
      <c r="AP36" s="35">
        <v>378489</v>
      </c>
      <c r="AQ36" s="35">
        <v>120825</v>
      </c>
      <c r="AR36" s="35">
        <v>12293</v>
      </c>
      <c r="AS36" s="263"/>
      <c r="AT36" s="35"/>
      <c r="AU36" s="35"/>
      <c r="AV36" s="35"/>
      <c r="AW36" s="35"/>
      <c r="AX36" s="35"/>
      <c r="AY36" s="35"/>
      <c r="AZ36" s="15">
        <f>AT36+AO36</f>
        <v>378489</v>
      </c>
      <c r="BA36" s="35">
        <f>AO36+AC36</f>
        <v>378489</v>
      </c>
      <c r="BB36" s="35">
        <v>378489</v>
      </c>
      <c r="BC36" s="35">
        <f>AQ36+AE36</f>
        <v>120825</v>
      </c>
      <c r="BD36" s="35">
        <f>AR36+AF36</f>
        <v>12293</v>
      </c>
      <c r="BE36" s="35"/>
      <c r="BF36" s="35">
        <f aca="true" t="shared" si="74" ref="BF36:BK37">AT36+AH36</f>
        <v>0</v>
      </c>
      <c r="BG36" s="35">
        <f t="shared" si="74"/>
        <v>0</v>
      </c>
      <c r="BH36" s="35">
        <f t="shared" si="74"/>
        <v>0</v>
      </c>
      <c r="BI36" s="35">
        <f t="shared" si="74"/>
        <v>0</v>
      </c>
      <c r="BJ36" s="35">
        <f t="shared" si="74"/>
        <v>0</v>
      </c>
      <c r="BK36" s="35">
        <f t="shared" si="74"/>
        <v>0</v>
      </c>
      <c r="BL36" s="15">
        <f t="shared" si="9"/>
        <v>378489</v>
      </c>
      <c r="BM36" s="35">
        <v>9800</v>
      </c>
      <c r="BN36" s="35">
        <v>9800</v>
      </c>
      <c r="BO36" s="35"/>
      <c r="BP36" s="35"/>
      <c r="BQ36" s="263"/>
      <c r="BR36" s="35"/>
      <c r="BS36" s="35"/>
      <c r="BT36" s="35"/>
      <c r="BU36" s="35"/>
      <c r="BV36" s="35"/>
      <c r="BW36" s="35"/>
      <c r="BX36" s="15">
        <f>BR36+BM36</f>
        <v>9800</v>
      </c>
      <c r="BY36" s="44">
        <f>BM36+BA36</f>
        <v>388289</v>
      </c>
      <c r="BZ36" s="44">
        <f>BN36+BB36</f>
        <v>388289</v>
      </c>
      <c r="CA36" s="44">
        <v>99355</v>
      </c>
      <c r="CB36" s="44">
        <f>BP36+BD36</f>
        <v>12293</v>
      </c>
      <c r="CC36" s="44"/>
      <c r="CD36" s="44">
        <f aca="true" t="shared" si="75" ref="CD36:CI37">BR36+BF36</f>
        <v>0</v>
      </c>
      <c r="CE36" s="44">
        <f t="shared" si="75"/>
        <v>0</v>
      </c>
      <c r="CF36" s="44">
        <f t="shared" si="75"/>
        <v>0</v>
      </c>
      <c r="CG36" s="44">
        <f t="shared" si="75"/>
        <v>0</v>
      </c>
      <c r="CH36" s="44">
        <f t="shared" si="75"/>
        <v>0</v>
      </c>
      <c r="CI36" s="44">
        <f t="shared" si="75"/>
        <v>0</v>
      </c>
      <c r="CJ36" s="40">
        <f t="shared" si="11"/>
        <v>388289</v>
      </c>
      <c r="CK36" s="247">
        <v>392489</v>
      </c>
      <c r="CL36" s="247">
        <f t="shared" si="25"/>
        <v>4200</v>
      </c>
      <c r="CM36" s="44">
        <v>4200</v>
      </c>
      <c r="CN36" s="44">
        <v>4200</v>
      </c>
      <c r="CO36" s="44"/>
      <c r="CP36" s="44"/>
      <c r="CQ36" s="245"/>
      <c r="CR36" s="44"/>
      <c r="CS36" s="44"/>
      <c r="CT36" s="44"/>
      <c r="CU36" s="44"/>
      <c r="CV36" s="44"/>
      <c r="CW36" s="44"/>
      <c r="CX36" s="40">
        <f>CR36+CM36</f>
        <v>4200</v>
      </c>
      <c r="CY36" s="28">
        <f>CM36+BY36</f>
        <v>392489</v>
      </c>
      <c r="CZ36" s="28">
        <f>CN36+BZ36</f>
        <v>392489</v>
      </c>
      <c r="DA36" s="28">
        <v>120825</v>
      </c>
      <c r="DB36" s="28">
        <f>CP36+CB36</f>
        <v>12293</v>
      </c>
      <c r="DC36" s="28"/>
      <c r="DD36" s="28">
        <f aca="true" t="shared" si="76" ref="DD36:DI37">CR36+CD36</f>
        <v>0</v>
      </c>
      <c r="DE36" s="28">
        <f t="shared" si="76"/>
        <v>0</v>
      </c>
      <c r="DF36" s="28">
        <f t="shared" si="76"/>
        <v>0</v>
      </c>
      <c r="DG36" s="28">
        <f t="shared" si="76"/>
        <v>0</v>
      </c>
      <c r="DH36" s="28">
        <f t="shared" si="76"/>
        <v>0</v>
      </c>
      <c r="DI36" s="28">
        <f t="shared" si="76"/>
        <v>0</v>
      </c>
      <c r="DJ36" s="26">
        <f t="shared" si="59"/>
        <v>392489</v>
      </c>
    </row>
    <row r="37" spans="1:114" ht="12.75">
      <c r="A37" s="468"/>
      <c r="B37" s="70" t="s">
        <v>205</v>
      </c>
      <c r="C37" s="49" t="s">
        <v>203</v>
      </c>
      <c r="D37" s="256" t="s">
        <v>206</v>
      </c>
      <c r="E37" s="35"/>
      <c r="F37" s="35"/>
      <c r="G37" s="35"/>
      <c r="H37" s="35"/>
      <c r="I37" s="35"/>
      <c r="J37" s="35"/>
      <c r="K37" s="35"/>
      <c r="L37" s="35"/>
      <c r="M37" s="35"/>
      <c r="N37" s="35"/>
      <c r="O37" s="35"/>
      <c r="P37" s="15">
        <f t="shared" si="6"/>
        <v>0</v>
      </c>
      <c r="Q37" s="35"/>
      <c r="R37" s="35"/>
      <c r="S37" s="35"/>
      <c r="T37" s="35"/>
      <c r="U37" s="35"/>
      <c r="V37" s="35"/>
      <c r="W37" s="35"/>
      <c r="X37" s="35"/>
      <c r="Y37" s="35"/>
      <c r="Z37" s="35"/>
      <c r="AA37" s="35"/>
      <c r="AB37" s="15">
        <f>V37+Q37</f>
        <v>0</v>
      </c>
      <c r="AC37" s="35">
        <f t="shared" si="73"/>
        <v>0</v>
      </c>
      <c r="AD37" s="35">
        <f t="shared" si="73"/>
        <v>0</v>
      </c>
      <c r="AE37" s="35">
        <f t="shared" si="73"/>
        <v>0</v>
      </c>
      <c r="AF37" s="35">
        <f t="shared" si="73"/>
        <v>0</v>
      </c>
      <c r="AG37" s="35">
        <f t="shared" si="73"/>
        <v>0</v>
      </c>
      <c r="AH37" s="35">
        <f t="shared" si="73"/>
        <v>0</v>
      </c>
      <c r="AI37" s="35">
        <f t="shared" si="73"/>
        <v>0</v>
      </c>
      <c r="AJ37" s="35">
        <f t="shared" si="73"/>
        <v>0</v>
      </c>
      <c r="AK37" s="35">
        <f t="shared" si="73"/>
        <v>0</v>
      </c>
      <c r="AL37" s="35">
        <f t="shared" si="73"/>
        <v>0</v>
      </c>
      <c r="AM37" s="35">
        <f t="shared" si="73"/>
        <v>0</v>
      </c>
      <c r="AN37" s="15">
        <f t="shared" si="7"/>
        <v>0</v>
      </c>
      <c r="AO37" s="35">
        <v>200000</v>
      </c>
      <c r="AP37" s="35">
        <v>200000</v>
      </c>
      <c r="AQ37" s="35"/>
      <c r="AR37" s="35"/>
      <c r="AS37" s="12"/>
      <c r="AT37" s="35"/>
      <c r="AU37" s="35"/>
      <c r="AV37" s="35"/>
      <c r="AW37" s="35"/>
      <c r="AX37" s="35"/>
      <c r="AY37" s="35"/>
      <c r="AZ37" s="15">
        <f>AT37+AO37</f>
        <v>200000</v>
      </c>
      <c r="BA37" s="35">
        <f>AO37+AC37</f>
        <v>200000</v>
      </c>
      <c r="BB37" s="35">
        <v>200000</v>
      </c>
      <c r="BC37" s="35">
        <f>AQ37+AE37</f>
        <v>0</v>
      </c>
      <c r="BD37" s="35">
        <f>AR37+AF37</f>
        <v>0</v>
      </c>
      <c r="BE37" s="35"/>
      <c r="BF37" s="35">
        <f t="shared" si="74"/>
        <v>0</v>
      </c>
      <c r="BG37" s="35">
        <f t="shared" si="74"/>
        <v>0</v>
      </c>
      <c r="BH37" s="35">
        <f t="shared" si="74"/>
        <v>0</v>
      </c>
      <c r="BI37" s="35">
        <f t="shared" si="74"/>
        <v>0</v>
      </c>
      <c r="BJ37" s="35">
        <f t="shared" si="74"/>
        <v>0</v>
      </c>
      <c r="BK37" s="35">
        <f t="shared" si="74"/>
        <v>0</v>
      </c>
      <c r="BL37" s="15">
        <f t="shared" si="9"/>
        <v>200000</v>
      </c>
      <c r="BM37" s="35"/>
      <c r="BN37" s="35"/>
      <c r="BO37" s="35"/>
      <c r="BP37" s="35"/>
      <c r="BQ37" s="12"/>
      <c r="BR37" s="35"/>
      <c r="BS37" s="35"/>
      <c r="BT37" s="35"/>
      <c r="BU37" s="35"/>
      <c r="BV37" s="35"/>
      <c r="BW37" s="35"/>
      <c r="BX37" s="15">
        <f>BR37+BM37</f>
        <v>0</v>
      </c>
      <c r="BY37" s="44">
        <f>BM37+BA37</f>
        <v>200000</v>
      </c>
      <c r="BZ37" s="44">
        <v>200000</v>
      </c>
      <c r="CA37" s="44">
        <f>BO37+BC37</f>
        <v>0</v>
      </c>
      <c r="CB37" s="44">
        <f>BP37+BD37</f>
        <v>0</v>
      </c>
      <c r="CC37" s="44"/>
      <c r="CD37" s="44">
        <f t="shared" si="75"/>
        <v>0</v>
      </c>
      <c r="CE37" s="44">
        <f t="shared" si="75"/>
        <v>0</v>
      </c>
      <c r="CF37" s="44">
        <f t="shared" si="75"/>
        <v>0</v>
      </c>
      <c r="CG37" s="44">
        <f t="shared" si="75"/>
        <v>0</v>
      </c>
      <c r="CH37" s="44">
        <f t="shared" si="75"/>
        <v>0</v>
      </c>
      <c r="CI37" s="44">
        <f t="shared" si="75"/>
        <v>0</v>
      </c>
      <c r="CJ37" s="40">
        <f t="shared" si="11"/>
        <v>200000</v>
      </c>
      <c r="CK37" s="247">
        <v>200000</v>
      </c>
      <c r="CL37" s="247">
        <f t="shared" si="25"/>
        <v>0</v>
      </c>
      <c r="CM37" s="44"/>
      <c r="CN37" s="44"/>
      <c r="CO37" s="44"/>
      <c r="CP37" s="44"/>
      <c r="CQ37" s="234"/>
      <c r="CR37" s="44"/>
      <c r="CS37" s="44"/>
      <c r="CT37" s="44"/>
      <c r="CU37" s="44"/>
      <c r="CV37" s="44"/>
      <c r="CW37" s="44"/>
      <c r="CX37" s="40">
        <f>CR37+CM37</f>
        <v>0</v>
      </c>
      <c r="CY37" s="28">
        <f>CM37+BY37</f>
        <v>200000</v>
      </c>
      <c r="CZ37" s="28">
        <v>200000</v>
      </c>
      <c r="DA37" s="28">
        <f>CO37+CA37</f>
        <v>0</v>
      </c>
      <c r="DB37" s="28">
        <f>CP37+CB37</f>
        <v>0</v>
      </c>
      <c r="DC37" s="28"/>
      <c r="DD37" s="28">
        <f t="shared" si="76"/>
        <v>0</v>
      </c>
      <c r="DE37" s="28">
        <f t="shared" si="76"/>
        <v>0</v>
      </c>
      <c r="DF37" s="28">
        <f t="shared" si="76"/>
        <v>0</v>
      </c>
      <c r="DG37" s="28">
        <f t="shared" si="76"/>
        <v>0</v>
      </c>
      <c r="DH37" s="28">
        <f t="shared" si="76"/>
        <v>0</v>
      </c>
      <c r="DI37" s="28">
        <f t="shared" si="76"/>
        <v>0</v>
      </c>
      <c r="DJ37" s="26">
        <f t="shared" si="59"/>
        <v>200000</v>
      </c>
    </row>
    <row r="38" spans="1:114" s="12" customFormat="1" ht="25.5">
      <c r="A38" s="216" t="s">
        <v>228</v>
      </c>
      <c r="B38" s="217"/>
      <c r="C38" s="51"/>
      <c r="D38" s="257" t="s">
        <v>229</v>
      </c>
      <c r="E38" s="15">
        <f aca="true" t="shared" si="77" ref="E38:O38">E39+E45+E48+E52</f>
        <v>910103</v>
      </c>
      <c r="F38" s="15">
        <f t="shared" si="77"/>
        <v>910103</v>
      </c>
      <c r="G38" s="15">
        <f t="shared" si="77"/>
        <v>234886</v>
      </c>
      <c r="H38" s="15">
        <f t="shared" si="77"/>
        <v>6292</v>
      </c>
      <c r="I38" s="15">
        <f t="shared" si="77"/>
        <v>0</v>
      </c>
      <c r="J38" s="15">
        <f t="shared" si="77"/>
        <v>46000</v>
      </c>
      <c r="K38" s="15">
        <f t="shared" si="77"/>
        <v>46000</v>
      </c>
      <c r="L38" s="15">
        <f t="shared" si="77"/>
        <v>0</v>
      </c>
      <c r="M38" s="15">
        <f t="shared" si="77"/>
        <v>0</v>
      </c>
      <c r="N38" s="15">
        <f t="shared" si="77"/>
        <v>0</v>
      </c>
      <c r="O38" s="15">
        <f t="shared" si="77"/>
        <v>0</v>
      </c>
      <c r="P38" s="15">
        <f t="shared" si="6"/>
        <v>956103</v>
      </c>
      <c r="Q38" s="15">
        <f aca="true" t="shared" si="78" ref="Q38:AM38">Q39+Q45+Q48+Q52</f>
        <v>0</v>
      </c>
      <c r="R38" s="15">
        <f t="shared" si="78"/>
        <v>0</v>
      </c>
      <c r="S38" s="15">
        <f t="shared" si="78"/>
        <v>0</v>
      </c>
      <c r="T38" s="15">
        <f t="shared" si="78"/>
        <v>0</v>
      </c>
      <c r="U38" s="15">
        <f t="shared" si="78"/>
        <v>0</v>
      </c>
      <c r="V38" s="15">
        <f t="shared" si="78"/>
        <v>0</v>
      </c>
      <c r="W38" s="15">
        <f t="shared" si="78"/>
        <v>0</v>
      </c>
      <c r="X38" s="15">
        <f t="shared" si="78"/>
        <v>0</v>
      </c>
      <c r="Y38" s="15">
        <f t="shared" si="78"/>
        <v>46000</v>
      </c>
      <c r="Z38" s="15">
        <f t="shared" si="78"/>
        <v>0</v>
      </c>
      <c r="AA38" s="15">
        <f t="shared" si="78"/>
        <v>0</v>
      </c>
      <c r="AB38" s="15">
        <f t="shared" si="78"/>
        <v>0</v>
      </c>
      <c r="AC38" s="15">
        <f t="shared" si="78"/>
        <v>910103</v>
      </c>
      <c r="AD38" s="15">
        <f t="shared" si="78"/>
        <v>910103</v>
      </c>
      <c r="AE38" s="15">
        <f t="shared" si="78"/>
        <v>234886</v>
      </c>
      <c r="AF38" s="15">
        <f t="shared" si="78"/>
        <v>6292</v>
      </c>
      <c r="AG38" s="15">
        <f t="shared" si="78"/>
        <v>0</v>
      </c>
      <c r="AH38" s="15">
        <f t="shared" si="78"/>
        <v>46000</v>
      </c>
      <c r="AI38" s="15">
        <f t="shared" si="78"/>
        <v>46000</v>
      </c>
      <c r="AJ38" s="15">
        <f t="shared" si="78"/>
        <v>0</v>
      </c>
      <c r="AK38" s="15">
        <f t="shared" si="78"/>
        <v>46000</v>
      </c>
      <c r="AL38" s="15">
        <f t="shared" si="78"/>
        <v>0</v>
      </c>
      <c r="AM38" s="15">
        <f t="shared" si="78"/>
        <v>0</v>
      </c>
      <c r="AN38" s="15">
        <f t="shared" si="7"/>
        <v>956103</v>
      </c>
      <c r="AO38" s="15">
        <f aca="true" t="shared" si="79" ref="AO38:BK38">AO39+AO45+AO48+AO52</f>
        <v>718778</v>
      </c>
      <c r="AP38" s="15">
        <f t="shared" si="79"/>
        <v>718778</v>
      </c>
      <c r="AQ38" s="15">
        <f t="shared" si="79"/>
        <v>210517</v>
      </c>
      <c r="AR38" s="15">
        <f t="shared" si="79"/>
        <v>26200</v>
      </c>
      <c r="AS38" s="15">
        <f t="shared" si="79"/>
        <v>0</v>
      </c>
      <c r="AT38" s="15">
        <f t="shared" si="79"/>
        <v>0</v>
      </c>
      <c r="AU38" s="15">
        <f t="shared" si="79"/>
        <v>0</v>
      </c>
      <c r="AV38" s="15">
        <f t="shared" si="79"/>
        <v>0</v>
      </c>
      <c r="AW38" s="15">
        <f t="shared" si="79"/>
        <v>-4700</v>
      </c>
      <c r="AX38" s="15">
        <f t="shared" si="79"/>
        <v>0</v>
      </c>
      <c r="AY38" s="15">
        <f t="shared" si="79"/>
        <v>0</v>
      </c>
      <c r="AZ38" s="15">
        <f t="shared" si="79"/>
        <v>718778</v>
      </c>
      <c r="BA38" s="15">
        <f t="shared" si="79"/>
        <v>1628881</v>
      </c>
      <c r="BB38" s="15">
        <f t="shared" si="79"/>
        <v>1628881</v>
      </c>
      <c r="BC38" s="15">
        <f t="shared" si="79"/>
        <v>445403</v>
      </c>
      <c r="BD38" s="15">
        <f t="shared" si="79"/>
        <v>32492</v>
      </c>
      <c r="BE38" s="15">
        <f t="shared" si="79"/>
        <v>0</v>
      </c>
      <c r="BF38" s="15">
        <f t="shared" si="79"/>
        <v>46000</v>
      </c>
      <c r="BG38" s="15">
        <f t="shared" si="79"/>
        <v>46000</v>
      </c>
      <c r="BH38" s="15">
        <f t="shared" si="79"/>
        <v>0</v>
      </c>
      <c r="BI38" s="15">
        <f t="shared" si="79"/>
        <v>41300</v>
      </c>
      <c r="BJ38" s="15">
        <f t="shared" si="79"/>
        <v>0</v>
      </c>
      <c r="BK38" s="15">
        <f t="shared" si="79"/>
        <v>0</v>
      </c>
      <c r="BL38" s="15">
        <f t="shared" si="9"/>
        <v>1674881</v>
      </c>
      <c r="BM38" s="15">
        <f aca="true" t="shared" si="80" ref="BM38:CI38">BM39+BM45+BM48+BM52</f>
        <v>117621</v>
      </c>
      <c r="BN38" s="15">
        <f t="shared" si="80"/>
        <v>117621</v>
      </c>
      <c r="BO38" s="15">
        <f t="shared" si="80"/>
        <v>0</v>
      </c>
      <c r="BP38" s="15">
        <f t="shared" si="80"/>
        <v>0</v>
      </c>
      <c r="BQ38" s="15">
        <f t="shared" si="80"/>
        <v>0</v>
      </c>
      <c r="BR38" s="15">
        <f t="shared" si="80"/>
        <v>22097</v>
      </c>
      <c r="BS38" s="15">
        <f t="shared" si="80"/>
        <v>0</v>
      </c>
      <c r="BT38" s="15">
        <f t="shared" si="80"/>
        <v>0</v>
      </c>
      <c r="BU38" s="15">
        <f t="shared" si="80"/>
        <v>0</v>
      </c>
      <c r="BV38" s="15">
        <f t="shared" si="80"/>
        <v>22097</v>
      </c>
      <c r="BW38" s="15">
        <f t="shared" si="80"/>
        <v>22097</v>
      </c>
      <c r="BX38" s="15">
        <f t="shared" si="80"/>
        <v>139718</v>
      </c>
      <c r="BY38" s="40">
        <f t="shared" si="80"/>
        <v>1746502</v>
      </c>
      <c r="BZ38" s="40">
        <f t="shared" si="80"/>
        <v>1746502</v>
      </c>
      <c r="CA38" s="40">
        <f t="shared" si="80"/>
        <v>365083</v>
      </c>
      <c r="CB38" s="40">
        <f t="shared" si="80"/>
        <v>32492</v>
      </c>
      <c r="CC38" s="40">
        <f t="shared" si="80"/>
        <v>0</v>
      </c>
      <c r="CD38" s="40">
        <f t="shared" si="80"/>
        <v>68097</v>
      </c>
      <c r="CE38" s="40">
        <f t="shared" si="80"/>
        <v>46000</v>
      </c>
      <c r="CF38" s="40">
        <f t="shared" si="80"/>
        <v>0</v>
      </c>
      <c r="CG38" s="40">
        <f t="shared" si="80"/>
        <v>41300</v>
      </c>
      <c r="CH38" s="40">
        <f t="shared" si="80"/>
        <v>22097</v>
      </c>
      <c r="CI38" s="40">
        <f t="shared" si="80"/>
        <v>22097</v>
      </c>
      <c r="CJ38" s="40">
        <f t="shared" si="11"/>
        <v>1814599</v>
      </c>
      <c r="CK38" s="247"/>
      <c r="CL38" s="247">
        <f t="shared" si="25"/>
        <v>-1746502</v>
      </c>
      <c r="CM38" s="40">
        <f>CM39+CM45+CM48+CM52+CM50</f>
        <v>240620</v>
      </c>
      <c r="CN38" s="40">
        <f aca="true" t="shared" si="81" ref="CN38:CW38">CN39+CN45+CN48+CN52+CN50</f>
        <v>240620</v>
      </c>
      <c r="CO38" s="40">
        <f t="shared" si="81"/>
        <v>0</v>
      </c>
      <c r="CP38" s="40">
        <f t="shared" si="81"/>
        <v>0</v>
      </c>
      <c r="CQ38" s="40">
        <f t="shared" si="81"/>
        <v>0</v>
      </c>
      <c r="CR38" s="40">
        <f t="shared" si="81"/>
        <v>0</v>
      </c>
      <c r="CS38" s="40">
        <f t="shared" si="81"/>
        <v>0</v>
      </c>
      <c r="CT38" s="40">
        <f t="shared" si="81"/>
        <v>0</v>
      </c>
      <c r="CU38" s="40">
        <f t="shared" si="81"/>
        <v>0</v>
      </c>
      <c r="CV38" s="40">
        <f t="shared" si="81"/>
        <v>0</v>
      </c>
      <c r="CW38" s="40">
        <f t="shared" si="81"/>
        <v>0</v>
      </c>
      <c r="CX38" s="40">
        <f>CR38+CM38</f>
        <v>240620</v>
      </c>
      <c r="CY38" s="26">
        <f>CY39+CY45+CY48+CY52+CY50</f>
        <v>1987122</v>
      </c>
      <c r="CZ38" s="26">
        <f>CZ39+CZ45+CZ48+CZ52+CZ50</f>
        <v>1987122</v>
      </c>
      <c r="DA38" s="26">
        <f aca="true" t="shared" si="82" ref="DA38:DI38">DA39+DA45+DA48+DA52+DA50</f>
        <v>445403</v>
      </c>
      <c r="DB38" s="26">
        <f t="shared" si="82"/>
        <v>32492</v>
      </c>
      <c r="DC38" s="26">
        <f t="shared" si="82"/>
        <v>0</v>
      </c>
      <c r="DD38" s="26">
        <f t="shared" si="82"/>
        <v>68097</v>
      </c>
      <c r="DE38" s="26">
        <f t="shared" si="82"/>
        <v>46000</v>
      </c>
      <c r="DF38" s="26">
        <f t="shared" si="82"/>
        <v>0</v>
      </c>
      <c r="DG38" s="26">
        <f t="shared" si="82"/>
        <v>41300</v>
      </c>
      <c r="DH38" s="26">
        <f t="shared" si="82"/>
        <v>22097</v>
      </c>
      <c r="DI38" s="26">
        <f t="shared" si="82"/>
        <v>22097</v>
      </c>
      <c r="DJ38" s="26">
        <f t="shared" si="59"/>
        <v>2055219</v>
      </c>
    </row>
    <row r="39" spans="1:114" ht="26.25" customHeight="1">
      <c r="A39" s="466"/>
      <c r="B39" s="48" t="s">
        <v>101</v>
      </c>
      <c r="C39" s="51"/>
      <c r="D39" s="257" t="s">
        <v>102</v>
      </c>
      <c r="E39" s="15">
        <f>SUM(E40:E44)</f>
        <v>530378</v>
      </c>
      <c r="F39" s="15">
        <f aca="true" t="shared" si="83" ref="F39:O39">SUM(F40:F44)</f>
        <v>530378</v>
      </c>
      <c r="G39" s="15">
        <f t="shared" si="83"/>
        <v>234886</v>
      </c>
      <c r="H39" s="15">
        <f t="shared" si="83"/>
        <v>6292</v>
      </c>
      <c r="I39" s="15">
        <f t="shared" si="83"/>
        <v>0</v>
      </c>
      <c r="J39" s="15">
        <f t="shared" si="83"/>
        <v>46000</v>
      </c>
      <c r="K39" s="15">
        <f t="shared" si="83"/>
        <v>46000</v>
      </c>
      <c r="L39" s="15">
        <f t="shared" si="83"/>
        <v>0</v>
      </c>
      <c r="M39" s="15">
        <f t="shared" si="83"/>
        <v>0</v>
      </c>
      <c r="N39" s="15">
        <f t="shared" si="83"/>
        <v>0</v>
      </c>
      <c r="O39" s="15">
        <f t="shared" si="83"/>
        <v>0</v>
      </c>
      <c r="P39" s="15">
        <f t="shared" si="6"/>
        <v>576378</v>
      </c>
      <c r="Q39" s="15">
        <f>SUM(Q40:Q44)</f>
        <v>0</v>
      </c>
      <c r="R39" s="15">
        <f aca="true" t="shared" si="84" ref="R39:AB39">SUM(R40:R44)</f>
        <v>0</v>
      </c>
      <c r="S39" s="15">
        <f t="shared" si="84"/>
        <v>0</v>
      </c>
      <c r="T39" s="15">
        <f t="shared" si="84"/>
        <v>0</v>
      </c>
      <c r="U39" s="15">
        <f t="shared" si="84"/>
        <v>0</v>
      </c>
      <c r="V39" s="15">
        <f t="shared" si="84"/>
        <v>0</v>
      </c>
      <c r="W39" s="15">
        <f t="shared" si="84"/>
        <v>0</v>
      </c>
      <c r="X39" s="15">
        <f t="shared" si="84"/>
        <v>0</v>
      </c>
      <c r="Y39" s="15">
        <f t="shared" si="84"/>
        <v>46000</v>
      </c>
      <c r="Z39" s="15">
        <f t="shared" si="84"/>
        <v>0</v>
      </c>
      <c r="AA39" s="15">
        <f t="shared" si="84"/>
        <v>0</v>
      </c>
      <c r="AB39" s="15">
        <f t="shared" si="84"/>
        <v>0</v>
      </c>
      <c r="AC39" s="15">
        <f>SUM(AC40:AC44)</f>
        <v>530378</v>
      </c>
      <c r="AD39" s="15">
        <f aca="true" t="shared" si="85" ref="AD39:AM39">SUM(AD40:AD44)</f>
        <v>530378</v>
      </c>
      <c r="AE39" s="15">
        <f t="shared" si="85"/>
        <v>234886</v>
      </c>
      <c r="AF39" s="15">
        <f t="shared" si="85"/>
        <v>6292</v>
      </c>
      <c r="AG39" s="15">
        <f t="shared" si="85"/>
        <v>0</v>
      </c>
      <c r="AH39" s="15">
        <f t="shared" si="85"/>
        <v>46000</v>
      </c>
      <c r="AI39" s="15">
        <f t="shared" si="85"/>
        <v>46000</v>
      </c>
      <c r="AJ39" s="15">
        <f t="shared" si="85"/>
        <v>0</v>
      </c>
      <c r="AK39" s="15">
        <f t="shared" si="85"/>
        <v>46000</v>
      </c>
      <c r="AL39" s="15">
        <f t="shared" si="85"/>
        <v>0</v>
      </c>
      <c r="AM39" s="15">
        <f t="shared" si="85"/>
        <v>0</v>
      </c>
      <c r="AN39" s="15">
        <f t="shared" si="7"/>
        <v>576378</v>
      </c>
      <c r="AO39" s="15">
        <f>SUM(AO40:AO44)</f>
        <v>370000</v>
      </c>
      <c r="AP39" s="15">
        <f aca="true" t="shared" si="86" ref="AP39:AZ39">SUM(AP40:AP44)</f>
        <v>370000</v>
      </c>
      <c r="AQ39" s="15">
        <f t="shared" si="86"/>
        <v>0</v>
      </c>
      <c r="AR39" s="15">
        <f t="shared" si="86"/>
        <v>0</v>
      </c>
      <c r="AS39" s="15">
        <f t="shared" si="86"/>
        <v>0</v>
      </c>
      <c r="AT39" s="15">
        <f t="shared" si="86"/>
        <v>0</v>
      </c>
      <c r="AU39" s="15">
        <f t="shared" si="86"/>
        <v>0</v>
      </c>
      <c r="AV39" s="15">
        <f t="shared" si="86"/>
        <v>0</v>
      </c>
      <c r="AW39" s="15">
        <f t="shared" si="86"/>
        <v>-4700</v>
      </c>
      <c r="AX39" s="15">
        <f t="shared" si="86"/>
        <v>0</v>
      </c>
      <c r="AY39" s="15">
        <f t="shared" si="86"/>
        <v>0</v>
      </c>
      <c r="AZ39" s="15">
        <f t="shared" si="86"/>
        <v>370000</v>
      </c>
      <c r="BA39" s="15">
        <f>SUM(BA40:BA44)</f>
        <v>900378</v>
      </c>
      <c r="BB39" s="15">
        <f aca="true" t="shared" si="87" ref="BB39:BK39">SUM(BB40:BB44)</f>
        <v>900378</v>
      </c>
      <c r="BC39" s="15">
        <f t="shared" si="87"/>
        <v>234886</v>
      </c>
      <c r="BD39" s="15">
        <f t="shared" si="87"/>
        <v>6292</v>
      </c>
      <c r="BE39" s="15">
        <f t="shared" si="87"/>
        <v>0</v>
      </c>
      <c r="BF39" s="15">
        <f t="shared" si="87"/>
        <v>46000</v>
      </c>
      <c r="BG39" s="15">
        <f t="shared" si="87"/>
        <v>46000</v>
      </c>
      <c r="BH39" s="15">
        <f t="shared" si="87"/>
        <v>0</v>
      </c>
      <c r="BI39" s="15">
        <f t="shared" si="87"/>
        <v>41300</v>
      </c>
      <c r="BJ39" s="15">
        <f t="shared" si="87"/>
        <v>0</v>
      </c>
      <c r="BK39" s="15">
        <f t="shared" si="87"/>
        <v>0</v>
      </c>
      <c r="BL39" s="15">
        <f t="shared" si="9"/>
        <v>946378</v>
      </c>
      <c r="BM39" s="15">
        <f>SUM(BM40:BM44)</f>
        <v>117621</v>
      </c>
      <c r="BN39" s="15">
        <f aca="true" t="shared" si="88" ref="BN39:BX39">SUM(BN40:BN44)</f>
        <v>117621</v>
      </c>
      <c r="BO39" s="15">
        <f t="shared" si="88"/>
        <v>0</v>
      </c>
      <c r="BP39" s="15">
        <f t="shared" si="88"/>
        <v>0</v>
      </c>
      <c r="BQ39" s="15">
        <f t="shared" si="88"/>
        <v>0</v>
      </c>
      <c r="BR39" s="15">
        <f t="shared" si="88"/>
        <v>22097</v>
      </c>
      <c r="BS39" s="15">
        <f t="shared" si="88"/>
        <v>0</v>
      </c>
      <c r="BT39" s="15">
        <f t="shared" si="88"/>
        <v>0</v>
      </c>
      <c r="BU39" s="15">
        <f t="shared" si="88"/>
        <v>0</v>
      </c>
      <c r="BV39" s="15">
        <f t="shared" si="88"/>
        <v>22097</v>
      </c>
      <c r="BW39" s="15">
        <f t="shared" si="88"/>
        <v>22097</v>
      </c>
      <c r="BX39" s="15">
        <f t="shared" si="88"/>
        <v>139718</v>
      </c>
      <c r="BY39" s="40">
        <f>SUM(BY40:BY44)</f>
        <v>1017999</v>
      </c>
      <c r="BZ39" s="40">
        <f aca="true" t="shared" si="89" ref="BZ39:CI39">SUM(BZ40:BZ44)</f>
        <v>1017999</v>
      </c>
      <c r="CA39" s="40">
        <f t="shared" si="89"/>
        <v>192529</v>
      </c>
      <c r="CB39" s="40">
        <f t="shared" si="89"/>
        <v>6292</v>
      </c>
      <c r="CC39" s="40">
        <f t="shared" si="89"/>
        <v>0</v>
      </c>
      <c r="CD39" s="40">
        <f t="shared" si="89"/>
        <v>68097</v>
      </c>
      <c r="CE39" s="40">
        <f t="shared" si="89"/>
        <v>46000</v>
      </c>
      <c r="CF39" s="40">
        <f t="shared" si="89"/>
        <v>0</v>
      </c>
      <c r="CG39" s="40">
        <f t="shared" si="89"/>
        <v>41300</v>
      </c>
      <c r="CH39" s="40">
        <f t="shared" si="89"/>
        <v>22097</v>
      </c>
      <c r="CI39" s="40">
        <f t="shared" si="89"/>
        <v>22097</v>
      </c>
      <c r="CJ39" s="40">
        <f t="shared" si="11"/>
        <v>1086096</v>
      </c>
      <c r="CK39" s="247"/>
      <c r="CL39" s="247">
        <f t="shared" si="25"/>
        <v>-1017999</v>
      </c>
      <c r="CM39" s="40">
        <f>SUM(CM40:CM44)</f>
        <v>0</v>
      </c>
      <c r="CN39" s="40">
        <f aca="true" t="shared" si="90" ref="CN39:CX39">SUM(CN40:CN44)</f>
        <v>0</v>
      </c>
      <c r="CO39" s="40">
        <f t="shared" si="90"/>
        <v>0</v>
      </c>
      <c r="CP39" s="40">
        <f t="shared" si="90"/>
        <v>0</v>
      </c>
      <c r="CQ39" s="40">
        <f t="shared" si="90"/>
        <v>0</v>
      </c>
      <c r="CR39" s="40">
        <f t="shared" si="90"/>
        <v>0</v>
      </c>
      <c r="CS39" s="40">
        <f t="shared" si="90"/>
        <v>0</v>
      </c>
      <c r="CT39" s="40">
        <f t="shared" si="90"/>
        <v>0</v>
      </c>
      <c r="CU39" s="40">
        <f t="shared" si="90"/>
        <v>0</v>
      </c>
      <c r="CV39" s="40">
        <f t="shared" si="90"/>
        <v>0</v>
      </c>
      <c r="CW39" s="40">
        <f t="shared" si="90"/>
        <v>0</v>
      </c>
      <c r="CX39" s="40">
        <f t="shared" si="90"/>
        <v>0</v>
      </c>
      <c r="CY39" s="26">
        <f>SUM(CY40:CY44)</f>
        <v>1017999</v>
      </c>
      <c r="CZ39" s="26">
        <f aca="true" t="shared" si="91" ref="CZ39:DI39">SUM(CZ40:CZ44)</f>
        <v>1017999</v>
      </c>
      <c r="DA39" s="26">
        <f t="shared" si="91"/>
        <v>234886</v>
      </c>
      <c r="DB39" s="26">
        <f t="shared" si="91"/>
        <v>6292</v>
      </c>
      <c r="DC39" s="26">
        <f t="shared" si="91"/>
        <v>0</v>
      </c>
      <c r="DD39" s="26">
        <f t="shared" si="91"/>
        <v>68097</v>
      </c>
      <c r="DE39" s="26">
        <f t="shared" si="91"/>
        <v>46000</v>
      </c>
      <c r="DF39" s="26">
        <f t="shared" si="91"/>
        <v>0</v>
      </c>
      <c r="DG39" s="26">
        <f t="shared" si="91"/>
        <v>41300</v>
      </c>
      <c r="DH39" s="26">
        <f t="shared" si="91"/>
        <v>22097</v>
      </c>
      <c r="DI39" s="26">
        <f t="shared" si="91"/>
        <v>22097</v>
      </c>
      <c r="DJ39" s="26">
        <f t="shared" si="59"/>
        <v>1086096</v>
      </c>
    </row>
    <row r="40" spans="1:114" ht="25.5">
      <c r="A40" s="467"/>
      <c r="B40" s="70" t="s">
        <v>151</v>
      </c>
      <c r="C40" s="49" t="s">
        <v>129</v>
      </c>
      <c r="D40" s="256" t="s">
        <v>152</v>
      </c>
      <c r="E40" s="35">
        <f>КФК!E64</f>
        <v>250478</v>
      </c>
      <c r="F40" s="35">
        <f>КФК!F64</f>
        <v>250478</v>
      </c>
      <c r="G40" s="35">
        <f>КФК!G64</f>
        <v>234886</v>
      </c>
      <c r="H40" s="35">
        <f>КФК!H64</f>
        <v>6292</v>
      </c>
      <c r="I40" s="35">
        <f>КФК!I64</f>
        <v>0</v>
      </c>
      <c r="J40" s="35">
        <f>КФК!J64</f>
        <v>46000</v>
      </c>
      <c r="K40" s="35">
        <f>КФК!K64</f>
        <v>46000</v>
      </c>
      <c r="L40" s="35">
        <f>КФК!L64</f>
        <v>0</v>
      </c>
      <c r="M40" s="35">
        <f>КФК!M64</f>
        <v>0</v>
      </c>
      <c r="N40" s="35">
        <f>КФК!N64</f>
        <v>0</v>
      </c>
      <c r="O40" s="35">
        <f>КФК!O64</f>
        <v>0</v>
      </c>
      <c r="P40" s="15">
        <f t="shared" si="6"/>
        <v>296478</v>
      </c>
      <c r="Q40" s="35"/>
      <c r="R40" s="35"/>
      <c r="S40" s="35"/>
      <c r="T40" s="35"/>
      <c r="U40" s="35"/>
      <c r="V40" s="35"/>
      <c r="W40" s="35"/>
      <c r="X40" s="35"/>
      <c r="Y40" s="35">
        <v>46000</v>
      </c>
      <c r="Z40" s="35"/>
      <c r="AA40" s="35"/>
      <c r="AB40" s="15">
        <f>V40+Q40</f>
        <v>0</v>
      </c>
      <c r="AC40" s="35">
        <f aca="true" t="shared" si="92" ref="AC40:AM44">Q40+E40</f>
        <v>250478</v>
      </c>
      <c r="AD40" s="35">
        <f t="shared" si="92"/>
        <v>250478</v>
      </c>
      <c r="AE40" s="35">
        <f t="shared" si="92"/>
        <v>234886</v>
      </c>
      <c r="AF40" s="35">
        <f t="shared" si="92"/>
        <v>6292</v>
      </c>
      <c r="AG40" s="35">
        <f t="shared" si="92"/>
        <v>0</v>
      </c>
      <c r="AH40" s="35">
        <f t="shared" si="92"/>
        <v>46000</v>
      </c>
      <c r="AI40" s="35">
        <f t="shared" si="92"/>
        <v>46000</v>
      </c>
      <c r="AJ40" s="35">
        <f t="shared" si="92"/>
        <v>0</v>
      </c>
      <c r="AK40" s="35">
        <f t="shared" si="92"/>
        <v>46000</v>
      </c>
      <c r="AL40" s="35">
        <f t="shared" si="92"/>
        <v>0</v>
      </c>
      <c r="AM40" s="35">
        <f t="shared" si="92"/>
        <v>0</v>
      </c>
      <c r="AN40" s="15">
        <f t="shared" si="7"/>
        <v>296478</v>
      </c>
      <c r="AO40" s="35"/>
      <c r="AP40" s="35"/>
      <c r="AQ40" s="35"/>
      <c r="AR40" s="35"/>
      <c r="AS40" s="35"/>
      <c r="AT40" s="35"/>
      <c r="AU40" s="35"/>
      <c r="AV40" s="35"/>
      <c r="AW40" s="35">
        <v>-4700</v>
      </c>
      <c r="AX40" s="35"/>
      <c r="AY40" s="35"/>
      <c r="AZ40" s="15">
        <f>AT40+AO40</f>
        <v>0</v>
      </c>
      <c r="BA40" s="35">
        <f aca="true" t="shared" si="93" ref="BA40:BK44">AO40+AC40</f>
        <v>250478</v>
      </c>
      <c r="BB40" s="35">
        <f t="shared" si="93"/>
        <v>250478</v>
      </c>
      <c r="BC40" s="35">
        <f t="shared" si="93"/>
        <v>234886</v>
      </c>
      <c r="BD40" s="35">
        <f t="shared" si="93"/>
        <v>6292</v>
      </c>
      <c r="BE40" s="35">
        <f t="shared" si="93"/>
        <v>0</v>
      </c>
      <c r="BF40" s="35">
        <f t="shared" si="93"/>
        <v>46000</v>
      </c>
      <c r="BG40" s="35">
        <f t="shared" si="93"/>
        <v>46000</v>
      </c>
      <c r="BH40" s="35">
        <f t="shared" si="93"/>
        <v>0</v>
      </c>
      <c r="BI40" s="35">
        <f t="shared" si="93"/>
        <v>41300</v>
      </c>
      <c r="BJ40" s="35">
        <f t="shared" si="93"/>
        <v>0</v>
      </c>
      <c r="BK40" s="35">
        <f t="shared" si="93"/>
        <v>0</v>
      </c>
      <c r="BL40" s="15">
        <f t="shared" si="9"/>
        <v>296478</v>
      </c>
      <c r="BM40" s="28">
        <v>17621</v>
      </c>
      <c r="BN40" s="28">
        <v>17621</v>
      </c>
      <c r="BO40" s="28"/>
      <c r="BP40" s="28"/>
      <c r="BQ40" s="28"/>
      <c r="BR40" s="28">
        <v>22097</v>
      </c>
      <c r="BS40" s="28"/>
      <c r="BT40" s="28"/>
      <c r="BU40" s="28"/>
      <c r="BV40" s="28">
        <v>22097</v>
      </c>
      <c r="BW40" s="28">
        <v>22097</v>
      </c>
      <c r="BX40" s="15">
        <f>BR40+BM40</f>
        <v>39718</v>
      </c>
      <c r="BY40" s="44">
        <f aca="true" t="shared" si="94" ref="BY40:CI44">BM40+BA40</f>
        <v>268099</v>
      </c>
      <c r="BZ40" s="44">
        <f t="shared" si="94"/>
        <v>268099</v>
      </c>
      <c r="CA40" s="44">
        <v>192529</v>
      </c>
      <c r="CB40" s="44">
        <f t="shared" si="94"/>
        <v>6292</v>
      </c>
      <c r="CC40" s="44">
        <f t="shared" si="94"/>
        <v>0</v>
      </c>
      <c r="CD40" s="44">
        <f t="shared" si="94"/>
        <v>68097</v>
      </c>
      <c r="CE40" s="44">
        <f t="shared" si="94"/>
        <v>46000</v>
      </c>
      <c r="CF40" s="44">
        <f t="shared" si="94"/>
        <v>0</v>
      </c>
      <c r="CG40" s="44">
        <f t="shared" si="94"/>
        <v>41300</v>
      </c>
      <c r="CH40" s="44">
        <f t="shared" si="94"/>
        <v>22097</v>
      </c>
      <c r="CI40" s="44">
        <f t="shared" si="94"/>
        <v>22097</v>
      </c>
      <c r="CJ40" s="40">
        <f t="shared" si="11"/>
        <v>336196</v>
      </c>
      <c r="CK40" s="247">
        <v>268099</v>
      </c>
      <c r="CL40" s="247">
        <f t="shared" si="25"/>
        <v>0</v>
      </c>
      <c r="CM40" s="28"/>
      <c r="CN40" s="28"/>
      <c r="CO40" s="28"/>
      <c r="CP40" s="28"/>
      <c r="CQ40" s="28"/>
      <c r="CR40" s="28"/>
      <c r="CS40" s="28"/>
      <c r="CT40" s="28"/>
      <c r="CU40" s="28"/>
      <c r="CV40" s="28"/>
      <c r="CW40" s="28"/>
      <c r="CX40" s="40">
        <f>CR40+CM40</f>
        <v>0</v>
      </c>
      <c r="CY40" s="28">
        <f aca="true" t="shared" si="95" ref="CY40:CZ44">CM40+BY40</f>
        <v>268099</v>
      </c>
      <c r="CZ40" s="28">
        <f t="shared" si="95"/>
        <v>268099</v>
      </c>
      <c r="DA40" s="28">
        <v>234886</v>
      </c>
      <c r="DB40" s="28">
        <f aca="true" t="shared" si="96" ref="DB40:DI42">CP40+CB40</f>
        <v>6292</v>
      </c>
      <c r="DC40" s="28">
        <f t="shared" si="96"/>
        <v>0</v>
      </c>
      <c r="DD40" s="28">
        <f t="shared" si="96"/>
        <v>68097</v>
      </c>
      <c r="DE40" s="28">
        <f t="shared" si="96"/>
        <v>46000</v>
      </c>
      <c r="DF40" s="28">
        <f t="shared" si="96"/>
        <v>0</v>
      </c>
      <c r="DG40" s="28">
        <f t="shared" si="96"/>
        <v>41300</v>
      </c>
      <c r="DH40" s="28">
        <f t="shared" si="96"/>
        <v>22097</v>
      </c>
      <c r="DI40" s="28">
        <f t="shared" si="96"/>
        <v>22097</v>
      </c>
      <c r="DJ40" s="26">
        <f t="shared" si="59"/>
        <v>336196</v>
      </c>
    </row>
    <row r="41" spans="1:114" ht="25.5">
      <c r="A41" s="467"/>
      <c r="B41" s="70" t="s">
        <v>153</v>
      </c>
      <c r="C41" s="49" t="s">
        <v>129</v>
      </c>
      <c r="D41" s="256" t="s">
        <v>154</v>
      </c>
      <c r="E41" s="35">
        <f>КФК!E65</f>
        <v>20000</v>
      </c>
      <c r="F41" s="35">
        <f>КФК!F65</f>
        <v>20000</v>
      </c>
      <c r="G41" s="35">
        <f>КФК!G65</f>
        <v>0</v>
      </c>
      <c r="H41" s="35">
        <f>КФК!H65</f>
        <v>0</v>
      </c>
      <c r="I41" s="35">
        <f>КФК!I65</f>
        <v>0</v>
      </c>
      <c r="J41" s="35">
        <f>КФК!J65</f>
        <v>0</v>
      </c>
      <c r="K41" s="35">
        <f>КФК!K65</f>
        <v>0</v>
      </c>
      <c r="L41" s="35">
        <f>КФК!L65</f>
        <v>0</v>
      </c>
      <c r="M41" s="35">
        <f>КФК!M65</f>
        <v>0</v>
      </c>
      <c r="N41" s="35">
        <f>КФК!N65</f>
        <v>0</v>
      </c>
      <c r="O41" s="35">
        <f>КФК!O65</f>
        <v>0</v>
      </c>
      <c r="P41" s="15">
        <f t="shared" si="6"/>
        <v>20000</v>
      </c>
      <c r="Q41" s="35"/>
      <c r="R41" s="35"/>
      <c r="S41" s="35"/>
      <c r="T41" s="35"/>
      <c r="U41" s="35"/>
      <c r="V41" s="35"/>
      <c r="W41" s="35"/>
      <c r="X41" s="35"/>
      <c r="Y41" s="35"/>
      <c r="Z41" s="35"/>
      <c r="AA41" s="35"/>
      <c r="AB41" s="15">
        <f>V41+Q41</f>
        <v>0</v>
      </c>
      <c r="AC41" s="35">
        <f t="shared" si="92"/>
        <v>20000</v>
      </c>
      <c r="AD41" s="35">
        <f t="shared" si="92"/>
        <v>20000</v>
      </c>
      <c r="AE41" s="35">
        <f t="shared" si="92"/>
        <v>0</v>
      </c>
      <c r="AF41" s="35">
        <f t="shared" si="92"/>
        <v>0</v>
      </c>
      <c r="AG41" s="35">
        <f t="shared" si="92"/>
        <v>0</v>
      </c>
      <c r="AH41" s="35">
        <f t="shared" si="92"/>
        <v>0</v>
      </c>
      <c r="AI41" s="35">
        <f t="shared" si="92"/>
        <v>0</v>
      </c>
      <c r="AJ41" s="35">
        <f t="shared" si="92"/>
        <v>0</v>
      </c>
      <c r="AK41" s="35">
        <f t="shared" si="92"/>
        <v>0</v>
      </c>
      <c r="AL41" s="35">
        <f t="shared" si="92"/>
        <v>0</v>
      </c>
      <c r="AM41" s="35">
        <f t="shared" si="92"/>
        <v>0</v>
      </c>
      <c r="AN41" s="15">
        <f t="shared" si="7"/>
        <v>20000</v>
      </c>
      <c r="AO41" s="35"/>
      <c r="AP41" s="35"/>
      <c r="AQ41" s="35"/>
      <c r="AR41" s="35"/>
      <c r="AS41" s="35"/>
      <c r="AT41" s="35"/>
      <c r="AU41" s="35"/>
      <c r="AV41" s="35"/>
      <c r="AW41" s="35"/>
      <c r="AX41" s="35"/>
      <c r="AY41" s="35"/>
      <c r="AZ41" s="15">
        <f>AT41+AO41</f>
        <v>0</v>
      </c>
      <c r="BA41" s="35">
        <f t="shared" si="93"/>
        <v>20000</v>
      </c>
      <c r="BB41" s="35">
        <f t="shared" si="93"/>
        <v>20000</v>
      </c>
      <c r="BC41" s="35">
        <f t="shared" si="93"/>
        <v>0</v>
      </c>
      <c r="BD41" s="35">
        <f t="shared" si="93"/>
        <v>0</v>
      </c>
      <c r="BE41" s="35">
        <f t="shared" si="93"/>
        <v>0</v>
      </c>
      <c r="BF41" s="35">
        <f t="shared" si="93"/>
        <v>0</v>
      </c>
      <c r="BG41" s="35">
        <f t="shared" si="93"/>
        <v>0</v>
      </c>
      <c r="BH41" s="35">
        <f t="shared" si="93"/>
        <v>0</v>
      </c>
      <c r="BI41" s="35">
        <f t="shared" si="93"/>
        <v>0</v>
      </c>
      <c r="BJ41" s="35">
        <f t="shared" si="93"/>
        <v>0</v>
      </c>
      <c r="BK41" s="35">
        <f t="shared" si="93"/>
        <v>0</v>
      </c>
      <c r="BL41" s="15">
        <f t="shared" si="9"/>
        <v>20000</v>
      </c>
      <c r="BM41" s="35"/>
      <c r="BN41" s="35"/>
      <c r="BO41" s="35"/>
      <c r="BP41" s="35"/>
      <c r="BQ41" s="35"/>
      <c r="BR41" s="35"/>
      <c r="BS41" s="35"/>
      <c r="BT41" s="35"/>
      <c r="BU41" s="35"/>
      <c r="BV41" s="35"/>
      <c r="BW41" s="35"/>
      <c r="BX41" s="15">
        <f>BR41+BM41</f>
        <v>0</v>
      </c>
      <c r="BY41" s="44">
        <f t="shared" si="94"/>
        <v>20000</v>
      </c>
      <c r="BZ41" s="44">
        <f t="shared" si="94"/>
        <v>20000</v>
      </c>
      <c r="CA41" s="44">
        <f t="shared" si="94"/>
        <v>0</v>
      </c>
      <c r="CB41" s="44">
        <f t="shared" si="94"/>
        <v>0</v>
      </c>
      <c r="CC41" s="44">
        <f t="shared" si="94"/>
        <v>0</v>
      </c>
      <c r="CD41" s="44">
        <f t="shared" si="94"/>
        <v>0</v>
      </c>
      <c r="CE41" s="44">
        <f t="shared" si="94"/>
        <v>0</v>
      </c>
      <c r="CF41" s="44">
        <f t="shared" si="94"/>
        <v>0</v>
      </c>
      <c r="CG41" s="44">
        <f t="shared" si="94"/>
        <v>0</v>
      </c>
      <c r="CH41" s="44">
        <f t="shared" si="94"/>
        <v>0</v>
      </c>
      <c r="CI41" s="44">
        <f t="shared" si="94"/>
        <v>0</v>
      </c>
      <c r="CJ41" s="40">
        <f t="shared" si="11"/>
        <v>20000</v>
      </c>
      <c r="CK41" s="247">
        <v>20000</v>
      </c>
      <c r="CL41" s="247">
        <f t="shared" si="25"/>
        <v>0</v>
      </c>
      <c r="CM41" s="44"/>
      <c r="CN41" s="44"/>
      <c r="CO41" s="44"/>
      <c r="CP41" s="44"/>
      <c r="CQ41" s="44"/>
      <c r="CR41" s="44"/>
      <c r="CS41" s="44"/>
      <c r="CT41" s="44"/>
      <c r="CU41" s="44"/>
      <c r="CV41" s="44"/>
      <c r="CW41" s="44"/>
      <c r="CX41" s="40">
        <f>CR41+CM41</f>
        <v>0</v>
      </c>
      <c r="CY41" s="28">
        <f t="shared" si="95"/>
        <v>20000</v>
      </c>
      <c r="CZ41" s="28">
        <f t="shared" si="95"/>
        <v>20000</v>
      </c>
      <c r="DA41" s="28">
        <f>CO41+CA41</f>
        <v>0</v>
      </c>
      <c r="DB41" s="28">
        <f t="shared" si="96"/>
        <v>0</v>
      </c>
      <c r="DC41" s="28">
        <f t="shared" si="96"/>
        <v>0</v>
      </c>
      <c r="DD41" s="28">
        <f t="shared" si="96"/>
        <v>0</v>
      </c>
      <c r="DE41" s="28">
        <f t="shared" si="96"/>
        <v>0</v>
      </c>
      <c r="DF41" s="28">
        <f t="shared" si="96"/>
        <v>0</v>
      </c>
      <c r="DG41" s="28">
        <f t="shared" si="96"/>
        <v>0</v>
      </c>
      <c r="DH41" s="28">
        <f t="shared" si="96"/>
        <v>0</v>
      </c>
      <c r="DI41" s="28">
        <f t="shared" si="96"/>
        <v>0</v>
      </c>
      <c r="DJ41" s="26">
        <f t="shared" si="59"/>
        <v>20000</v>
      </c>
    </row>
    <row r="42" spans="1:114" ht="25.5">
      <c r="A42" s="467"/>
      <c r="B42" s="70" t="s">
        <v>215</v>
      </c>
      <c r="C42" s="49" t="s">
        <v>129</v>
      </c>
      <c r="D42" s="256" t="s">
        <v>216</v>
      </c>
      <c r="E42" s="35">
        <f>КФК!E66</f>
        <v>25000</v>
      </c>
      <c r="F42" s="35">
        <f>КФК!F66</f>
        <v>25000</v>
      </c>
      <c r="G42" s="35">
        <f>КФК!G66</f>
        <v>0</v>
      </c>
      <c r="H42" s="35">
        <f>КФК!H66</f>
        <v>0</v>
      </c>
      <c r="I42" s="35">
        <f>КФК!I66</f>
        <v>0</v>
      </c>
      <c r="J42" s="35">
        <f>КФК!J66</f>
        <v>0</v>
      </c>
      <c r="K42" s="35">
        <f>КФК!K66</f>
        <v>0</v>
      </c>
      <c r="L42" s="35">
        <f>КФК!L66</f>
        <v>0</v>
      </c>
      <c r="M42" s="35">
        <f>КФК!M66</f>
        <v>0</v>
      </c>
      <c r="N42" s="35">
        <f>КФК!N66</f>
        <v>0</v>
      </c>
      <c r="O42" s="35">
        <f>КФК!O66</f>
        <v>0</v>
      </c>
      <c r="P42" s="15">
        <f t="shared" si="6"/>
        <v>25000</v>
      </c>
      <c r="Q42" s="35"/>
      <c r="R42" s="35"/>
      <c r="S42" s="35"/>
      <c r="T42" s="35"/>
      <c r="U42" s="35"/>
      <c r="V42" s="35"/>
      <c r="W42" s="35"/>
      <c r="X42" s="35"/>
      <c r="Y42" s="35"/>
      <c r="Z42" s="35"/>
      <c r="AA42" s="35"/>
      <c r="AB42" s="15">
        <f>V42+Q42</f>
        <v>0</v>
      </c>
      <c r="AC42" s="35">
        <f t="shared" si="92"/>
        <v>25000</v>
      </c>
      <c r="AD42" s="35">
        <f t="shared" si="92"/>
        <v>25000</v>
      </c>
      <c r="AE42" s="35">
        <f t="shared" si="92"/>
        <v>0</v>
      </c>
      <c r="AF42" s="35">
        <f t="shared" si="92"/>
        <v>0</v>
      </c>
      <c r="AG42" s="35">
        <f t="shared" si="92"/>
        <v>0</v>
      </c>
      <c r="AH42" s="35">
        <f t="shared" si="92"/>
        <v>0</v>
      </c>
      <c r="AI42" s="35">
        <f t="shared" si="92"/>
        <v>0</v>
      </c>
      <c r="AJ42" s="35">
        <f t="shared" si="92"/>
        <v>0</v>
      </c>
      <c r="AK42" s="35">
        <f t="shared" si="92"/>
        <v>0</v>
      </c>
      <c r="AL42" s="35">
        <f t="shared" si="92"/>
        <v>0</v>
      </c>
      <c r="AM42" s="35">
        <f t="shared" si="92"/>
        <v>0</v>
      </c>
      <c r="AN42" s="15">
        <f t="shared" si="7"/>
        <v>25000</v>
      </c>
      <c r="AO42" s="15">
        <v>370000</v>
      </c>
      <c r="AP42" s="35">
        <v>370000</v>
      </c>
      <c r="AQ42" s="35"/>
      <c r="AR42" s="35"/>
      <c r="AS42" s="35"/>
      <c r="AT42" s="35"/>
      <c r="AU42" s="35"/>
      <c r="AV42" s="35"/>
      <c r="AW42" s="35"/>
      <c r="AX42" s="35"/>
      <c r="AY42" s="35"/>
      <c r="AZ42" s="15">
        <f>AT42+AO42</f>
        <v>370000</v>
      </c>
      <c r="BA42" s="35">
        <f t="shared" si="93"/>
        <v>395000</v>
      </c>
      <c r="BB42" s="35">
        <f t="shared" si="93"/>
        <v>395000</v>
      </c>
      <c r="BC42" s="35">
        <f t="shared" si="93"/>
        <v>0</v>
      </c>
      <c r="BD42" s="35">
        <f t="shared" si="93"/>
        <v>0</v>
      </c>
      <c r="BE42" s="35">
        <f t="shared" si="93"/>
        <v>0</v>
      </c>
      <c r="BF42" s="35">
        <f t="shared" si="93"/>
        <v>0</v>
      </c>
      <c r="BG42" s="35">
        <f t="shared" si="93"/>
        <v>0</v>
      </c>
      <c r="BH42" s="35">
        <f t="shared" si="93"/>
        <v>0</v>
      </c>
      <c r="BI42" s="35">
        <f t="shared" si="93"/>
        <v>0</v>
      </c>
      <c r="BJ42" s="35">
        <f t="shared" si="93"/>
        <v>0</v>
      </c>
      <c r="BK42" s="35">
        <f t="shared" si="93"/>
        <v>0</v>
      </c>
      <c r="BL42" s="15">
        <f t="shared" si="9"/>
        <v>395000</v>
      </c>
      <c r="BM42" s="15"/>
      <c r="BN42" s="35"/>
      <c r="BO42" s="35"/>
      <c r="BP42" s="35"/>
      <c r="BQ42" s="35"/>
      <c r="BR42" s="35"/>
      <c r="BS42" s="35"/>
      <c r="BT42" s="35"/>
      <c r="BU42" s="35"/>
      <c r="BV42" s="35"/>
      <c r="BW42" s="35"/>
      <c r="BX42" s="15">
        <f>BR42+BM42</f>
        <v>0</v>
      </c>
      <c r="BY42" s="44">
        <f t="shared" si="94"/>
        <v>395000</v>
      </c>
      <c r="BZ42" s="44">
        <f t="shared" si="94"/>
        <v>395000</v>
      </c>
      <c r="CA42" s="44">
        <f t="shared" si="94"/>
        <v>0</v>
      </c>
      <c r="CB42" s="44">
        <f t="shared" si="94"/>
        <v>0</v>
      </c>
      <c r="CC42" s="44">
        <f t="shared" si="94"/>
        <v>0</v>
      </c>
      <c r="CD42" s="44">
        <f t="shared" si="94"/>
        <v>0</v>
      </c>
      <c r="CE42" s="44">
        <f t="shared" si="94"/>
        <v>0</v>
      </c>
      <c r="CF42" s="44">
        <f t="shared" si="94"/>
        <v>0</v>
      </c>
      <c r="CG42" s="44">
        <f t="shared" si="94"/>
        <v>0</v>
      </c>
      <c r="CH42" s="44">
        <f t="shared" si="94"/>
        <v>0</v>
      </c>
      <c r="CI42" s="44">
        <f t="shared" si="94"/>
        <v>0</v>
      </c>
      <c r="CJ42" s="40">
        <f t="shared" si="11"/>
        <v>395000</v>
      </c>
      <c r="CK42" s="247">
        <v>395000</v>
      </c>
      <c r="CL42" s="247">
        <f t="shared" si="25"/>
        <v>0</v>
      </c>
      <c r="CM42" s="40"/>
      <c r="CN42" s="44"/>
      <c r="CO42" s="44"/>
      <c r="CP42" s="44"/>
      <c r="CQ42" s="44"/>
      <c r="CR42" s="44"/>
      <c r="CS42" s="44"/>
      <c r="CT42" s="44"/>
      <c r="CU42" s="44"/>
      <c r="CV42" s="44"/>
      <c r="CW42" s="44"/>
      <c r="CX42" s="40">
        <f>CR42+CM42</f>
        <v>0</v>
      </c>
      <c r="CY42" s="28">
        <f t="shared" si="95"/>
        <v>395000</v>
      </c>
      <c r="CZ42" s="28">
        <f t="shared" si="95"/>
        <v>395000</v>
      </c>
      <c r="DA42" s="28">
        <f>CO42+CA42</f>
        <v>0</v>
      </c>
      <c r="DB42" s="28">
        <f t="shared" si="96"/>
        <v>0</v>
      </c>
      <c r="DC42" s="28">
        <f t="shared" si="96"/>
        <v>0</v>
      </c>
      <c r="DD42" s="28">
        <f t="shared" si="96"/>
        <v>0</v>
      </c>
      <c r="DE42" s="28">
        <f t="shared" si="96"/>
        <v>0</v>
      </c>
      <c r="DF42" s="28">
        <f t="shared" si="96"/>
        <v>0</v>
      </c>
      <c r="DG42" s="28">
        <f t="shared" si="96"/>
        <v>0</v>
      </c>
      <c r="DH42" s="28">
        <f t="shared" si="96"/>
        <v>0</v>
      </c>
      <c r="DI42" s="28">
        <f t="shared" si="96"/>
        <v>0</v>
      </c>
      <c r="DJ42" s="26">
        <f t="shared" si="59"/>
        <v>395000</v>
      </c>
    </row>
    <row r="43" spans="1:114" ht="63.75">
      <c r="A43" s="467"/>
      <c r="B43" s="70" t="s">
        <v>155</v>
      </c>
      <c r="C43" s="49" t="s">
        <v>129</v>
      </c>
      <c r="D43" s="256" t="s">
        <v>156</v>
      </c>
      <c r="E43" s="35"/>
      <c r="F43" s="35"/>
      <c r="G43" s="35"/>
      <c r="H43" s="35"/>
      <c r="I43" s="35"/>
      <c r="J43" s="35"/>
      <c r="K43" s="35"/>
      <c r="L43" s="35"/>
      <c r="M43" s="35"/>
      <c r="N43" s="35"/>
      <c r="O43" s="35"/>
      <c r="P43" s="15"/>
      <c r="Q43" s="35"/>
      <c r="R43" s="35"/>
      <c r="S43" s="35"/>
      <c r="T43" s="35"/>
      <c r="U43" s="35"/>
      <c r="V43" s="35"/>
      <c r="W43" s="35"/>
      <c r="X43" s="35"/>
      <c r="Y43" s="35"/>
      <c r="Z43" s="35"/>
      <c r="AA43" s="35"/>
      <c r="AB43" s="15"/>
      <c r="AC43" s="35"/>
      <c r="AD43" s="35"/>
      <c r="AE43" s="35"/>
      <c r="AF43" s="35"/>
      <c r="AG43" s="35"/>
      <c r="AH43" s="35"/>
      <c r="AI43" s="35"/>
      <c r="AJ43" s="35"/>
      <c r="AK43" s="35"/>
      <c r="AL43" s="35"/>
      <c r="AM43" s="35"/>
      <c r="AN43" s="15"/>
      <c r="AO43" s="15"/>
      <c r="AP43" s="35"/>
      <c r="AQ43" s="35"/>
      <c r="AR43" s="35"/>
      <c r="AS43" s="35"/>
      <c r="AT43" s="35"/>
      <c r="AU43" s="35"/>
      <c r="AV43" s="35"/>
      <c r="AW43" s="35"/>
      <c r="AX43" s="35"/>
      <c r="AY43" s="35"/>
      <c r="AZ43" s="15"/>
      <c r="BA43" s="35"/>
      <c r="BB43" s="35"/>
      <c r="BC43" s="35"/>
      <c r="BD43" s="35"/>
      <c r="BE43" s="35"/>
      <c r="BF43" s="35"/>
      <c r="BG43" s="35"/>
      <c r="BH43" s="35"/>
      <c r="BI43" s="35"/>
      <c r="BJ43" s="35"/>
      <c r="BK43" s="35"/>
      <c r="BL43" s="15"/>
      <c r="BM43" s="35">
        <v>100000</v>
      </c>
      <c r="BN43" s="35">
        <v>100000</v>
      </c>
      <c r="BO43" s="35"/>
      <c r="BP43" s="35"/>
      <c r="BQ43" s="35"/>
      <c r="BR43" s="35"/>
      <c r="BS43" s="35"/>
      <c r="BT43" s="35"/>
      <c r="BU43" s="35"/>
      <c r="BV43" s="35"/>
      <c r="BW43" s="35"/>
      <c r="BX43" s="15">
        <f>BR43+BM43</f>
        <v>100000</v>
      </c>
      <c r="BY43" s="44">
        <f t="shared" si="94"/>
        <v>100000</v>
      </c>
      <c r="BZ43" s="44">
        <f t="shared" si="94"/>
        <v>100000</v>
      </c>
      <c r="CA43" s="44"/>
      <c r="CB43" s="44"/>
      <c r="CC43" s="44"/>
      <c r="CD43" s="44"/>
      <c r="CE43" s="44"/>
      <c r="CF43" s="44"/>
      <c r="CG43" s="44"/>
      <c r="CH43" s="44"/>
      <c r="CI43" s="44"/>
      <c r="CJ43" s="40">
        <f t="shared" si="11"/>
        <v>100000</v>
      </c>
      <c r="CK43" s="247">
        <v>100000</v>
      </c>
      <c r="CL43" s="247">
        <f t="shared" si="25"/>
        <v>0</v>
      </c>
      <c r="CM43" s="44"/>
      <c r="CN43" s="44"/>
      <c r="CO43" s="44"/>
      <c r="CP43" s="44"/>
      <c r="CQ43" s="44"/>
      <c r="CR43" s="44"/>
      <c r="CS43" s="44"/>
      <c r="CT43" s="44"/>
      <c r="CU43" s="44"/>
      <c r="CV43" s="44"/>
      <c r="CW43" s="44"/>
      <c r="CX43" s="40">
        <f>CR43+CM43</f>
        <v>0</v>
      </c>
      <c r="CY43" s="28">
        <f t="shared" si="95"/>
        <v>100000</v>
      </c>
      <c r="CZ43" s="28">
        <f t="shared" si="95"/>
        <v>100000</v>
      </c>
      <c r="DA43" s="28"/>
      <c r="DB43" s="28"/>
      <c r="DC43" s="28"/>
      <c r="DD43" s="28"/>
      <c r="DE43" s="28"/>
      <c r="DF43" s="28"/>
      <c r="DG43" s="28"/>
      <c r="DH43" s="28"/>
      <c r="DI43" s="28"/>
      <c r="DJ43" s="26">
        <f t="shared" si="59"/>
        <v>100000</v>
      </c>
    </row>
    <row r="44" spans="1:114" ht="38.25">
      <c r="A44" s="467"/>
      <c r="B44" s="70" t="s">
        <v>159</v>
      </c>
      <c r="C44" s="49" t="s">
        <v>104</v>
      </c>
      <c r="D44" s="256" t="s">
        <v>160</v>
      </c>
      <c r="E44" s="35">
        <f>КФК!E69</f>
        <v>234900</v>
      </c>
      <c r="F44" s="35">
        <f>КФК!F69</f>
        <v>234900</v>
      </c>
      <c r="G44" s="35">
        <f>КФК!G69</f>
        <v>0</v>
      </c>
      <c r="H44" s="35">
        <f>КФК!H69</f>
        <v>0</v>
      </c>
      <c r="I44" s="35">
        <f>КФК!I69</f>
        <v>0</v>
      </c>
      <c r="J44" s="35">
        <f>КФК!J69</f>
        <v>0</v>
      </c>
      <c r="K44" s="35">
        <f>КФК!K69</f>
        <v>0</v>
      </c>
      <c r="L44" s="35">
        <f>КФК!L69</f>
        <v>0</v>
      </c>
      <c r="M44" s="35">
        <f>КФК!M69</f>
        <v>0</v>
      </c>
      <c r="N44" s="35">
        <f>КФК!N69</f>
        <v>0</v>
      </c>
      <c r="O44" s="35">
        <f>КФК!O69</f>
        <v>0</v>
      </c>
      <c r="P44" s="15">
        <f t="shared" si="6"/>
        <v>234900</v>
      </c>
      <c r="Q44" s="35"/>
      <c r="R44" s="35"/>
      <c r="S44" s="35"/>
      <c r="T44" s="35"/>
      <c r="U44" s="35"/>
      <c r="V44" s="35"/>
      <c r="W44" s="35"/>
      <c r="X44" s="35"/>
      <c r="Y44" s="35"/>
      <c r="Z44" s="35"/>
      <c r="AA44" s="35"/>
      <c r="AB44" s="15">
        <f>V44+Q44</f>
        <v>0</v>
      </c>
      <c r="AC44" s="35">
        <f t="shared" si="92"/>
        <v>234900</v>
      </c>
      <c r="AD44" s="35">
        <f t="shared" si="92"/>
        <v>234900</v>
      </c>
      <c r="AE44" s="35">
        <f t="shared" si="92"/>
        <v>0</v>
      </c>
      <c r="AF44" s="35">
        <f t="shared" si="92"/>
        <v>0</v>
      </c>
      <c r="AG44" s="35">
        <f t="shared" si="92"/>
        <v>0</v>
      </c>
      <c r="AH44" s="35">
        <f t="shared" si="92"/>
        <v>0</v>
      </c>
      <c r="AI44" s="35">
        <f t="shared" si="92"/>
        <v>0</v>
      </c>
      <c r="AJ44" s="35">
        <f t="shared" si="92"/>
        <v>0</v>
      </c>
      <c r="AK44" s="35">
        <f t="shared" si="92"/>
        <v>0</v>
      </c>
      <c r="AL44" s="35">
        <f t="shared" si="92"/>
        <v>0</v>
      </c>
      <c r="AM44" s="35">
        <f t="shared" si="92"/>
        <v>0</v>
      </c>
      <c r="AN44" s="15">
        <f t="shared" si="7"/>
        <v>234900</v>
      </c>
      <c r="AO44" s="35"/>
      <c r="AP44" s="35"/>
      <c r="AQ44" s="35"/>
      <c r="AR44" s="35"/>
      <c r="AS44" s="35"/>
      <c r="AT44" s="35"/>
      <c r="AU44" s="35"/>
      <c r="AV44" s="35"/>
      <c r="AW44" s="35"/>
      <c r="AX44" s="35"/>
      <c r="AY44" s="35"/>
      <c r="AZ44" s="15">
        <f>AT44+AO44</f>
        <v>0</v>
      </c>
      <c r="BA44" s="35">
        <f t="shared" si="93"/>
        <v>234900</v>
      </c>
      <c r="BB44" s="35">
        <f t="shared" si="93"/>
        <v>234900</v>
      </c>
      <c r="BC44" s="35">
        <f t="shared" si="93"/>
        <v>0</v>
      </c>
      <c r="BD44" s="35">
        <f t="shared" si="93"/>
        <v>0</v>
      </c>
      <c r="BE44" s="35">
        <f t="shared" si="93"/>
        <v>0</v>
      </c>
      <c r="BF44" s="35">
        <f t="shared" si="93"/>
        <v>0</v>
      </c>
      <c r="BG44" s="35">
        <f t="shared" si="93"/>
        <v>0</v>
      </c>
      <c r="BH44" s="35">
        <f t="shared" si="93"/>
        <v>0</v>
      </c>
      <c r="BI44" s="35">
        <f t="shared" si="93"/>
        <v>0</v>
      </c>
      <c r="BJ44" s="35">
        <f t="shared" si="93"/>
        <v>0</v>
      </c>
      <c r="BK44" s="35">
        <f t="shared" si="93"/>
        <v>0</v>
      </c>
      <c r="BL44" s="15">
        <f t="shared" si="9"/>
        <v>234900</v>
      </c>
      <c r="BM44" s="35"/>
      <c r="BN44" s="35"/>
      <c r="BO44" s="35"/>
      <c r="BP44" s="35"/>
      <c r="BQ44" s="35"/>
      <c r="BR44" s="35"/>
      <c r="BS44" s="35"/>
      <c r="BT44" s="35"/>
      <c r="BU44" s="35"/>
      <c r="BV44" s="35"/>
      <c r="BW44" s="35"/>
      <c r="BX44" s="15">
        <f>BR44+BM44</f>
        <v>0</v>
      </c>
      <c r="BY44" s="44">
        <f t="shared" si="94"/>
        <v>234900</v>
      </c>
      <c r="BZ44" s="44">
        <f t="shared" si="94"/>
        <v>234900</v>
      </c>
      <c r="CA44" s="44">
        <f t="shared" si="94"/>
        <v>0</v>
      </c>
      <c r="CB44" s="44">
        <f t="shared" si="94"/>
        <v>0</v>
      </c>
      <c r="CC44" s="44">
        <f t="shared" si="94"/>
        <v>0</v>
      </c>
      <c r="CD44" s="44">
        <f t="shared" si="94"/>
        <v>0</v>
      </c>
      <c r="CE44" s="44">
        <f t="shared" si="94"/>
        <v>0</v>
      </c>
      <c r="CF44" s="44">
        <f t="shared" si="94"/>
        <v>0</v>
      </c>
      <c r="CG44" s="44">
        <f t="shared" si="94"/>
        <v>0</v>
      </c>
      <c r="CH44" s="44">
        <f t="shared" si="94"/>
        <v>0</v>
      </c>
      <c r="CI44" s="44">
        <f t="shared" si="94"/>
        <v>0</v>
      </c>
      <c r="CJ44" s="40">
        <f t="shared" si="11"/>
        <v>234900</v>
      </c>
      <c r="CK44" s="247">
        <v>234900</v>
      </c>
      <c r="CL44" s="247">
        <f t="shared" si="25"/>
        <v>0</v>
      </c>
      <c r="CM44" s="44"/>
      <c r="CN44" s="44"/>
      <c r="CO44" s="44"/>
      <c r="CP44" s="44"/>
      <c r="CQ44" s="44"/>
      <c r="CR44" s="44"/>
      <c r="CS44" s="44"/>
      <c r="CT44" s="44"/>
      <c r="CU44" s="44"/>
      <c r="CV44" s="44"/>
      <c r="CW44" s="44"/>
      <c r="CX44" s="40">
        <f>CR44+CM44</f>
        <v>0</v>
      </c>
      <c r="CY44" s="28">
        <f t="shared" si="95"/>
        <v>234900</v>
      </c>
      <c r="CZ44" s="28">
        <f t="shared" si="95"/>
        <v>234900</v>
      </c>
      <c r="DA44" s="28">
        <f aca="true" t="shared" si="97" ref="DA44:DI44">CO44+CA44</f>
        <v>0</v>
      </c>
      <c r="DB44" s="28">
        <f t="shared" si="97"/>
        <v>0</v>
      </c>
      <c r="DC44" s="28">
        <f t="shared" si="97"/>
        <v>0</v>
      </c>
      <c r="DD44" s="28">
        <f t="shared" si="97"/>
        <v>0</v>
      </c>
      <c r="DE44" s="28">
        <f t="shared" si="97"/>
        <v>0</v>
      </c>
      <c r="DF44" s="28">
        <f t="shared" si="97"/>
        <v>0</v>
      </c>
      <c r="DG44" s="28">
        <f t="shared" si="97"/>
        <v>0</v>
      </c>
      <c r="DH44" s="28">
        <f t="shared" si="97"/>
        <v>0</v>
      </c>
      <c r="DI44" s="28">
        <f t="shared" si="97"/>
        <v>0</v>
      </c>
      <c r="DJ44" s="26">
        <f t="shared" si="59"/>
        <v>234900</v>
      </c>
    </row>
    <row r="45" spans="1:114" ht="12.75">
      <c r="A45" s="467"/>
      <c r="B45" s="48" t="s">
        <v>178</v>
      </c>
      <c r="C45" s="51"/>
      <c r="D45" s="257" t="s">
        <v>179</v>
      </c>
      <c r="E45" s="15">
        <f>SUM(E46:E47)</f>
        <v>271065</v>
      </c>
      <c r="F45" s="15">
        <f aca="true" t="shared" si="98" ref="F45:O45">SUM(F46:F47)</f>
        <v>271065</v>
      </c>
      <c r="G45" s="15">
        <f t="shared" si="98"/>
        <v>0</v>
      </c>
      <c r="H45" s="15">
        <f t="shared" si="98"/>
        <v>0</v>
      </c>
      <c r="I45" s="15">
        <f t="shared" si="98"/>
        <v>0</v>
      </c>
      <c r="J45" s="15">
        <f t="shared" si="98"/>
        <v>0</v>
      </c>
      <c r="K45" s="15">
        <f t="shared" si="98"/>
        <v>0</v>
      </c>
      <c r="L45" s="15">
        <f t="shared" si="98"/>
        <v>0</v>
      </c>
      <c r="M45" s="15">
        <f t="shared" si="98"/>
        <v>0</v>
      </c>
      <c r="N45" s="15">
        <f t="shared" si="98"/>
        <v>0</v>
      </c>
      <c r="O45" s="15">
        <f t="shared" si="98"/>
        <v>0</v>
      </c>
      <c r="P45" s="15">
        <f t="shared" si="6"/>
        <v>271065</v>
      </c>
      <c r="Q45" s="15">
        <f>SUM(Q46:Q47)</f>
        <v>0</v>
      </c>
      <c r="R45" s="15">
        <f aca="true" t="shared" si="99" ref="R45:AB45">SUM(R46:R47)</f>
        <v>0</v>
      </c>
      <c r="S45" s="15">
        <f t="shared" si="99"/>
        <v>0</v>
      </c>
      <c r="T45" s="15">
        <f t="shared" si="99"/>
        <v>0</v>
      </c>
      <c r="U45" s="15">
        <f t="shared" si="99"/>
        <v>0</v>
      </c>
      <c r="V45" s="15">
        <f t="shared" si="99"/>
        <v>0</v>
      </c>
      <c r="W45" s="15">
        <f t="shared" si="99"/>
        <v>0</v>
      </c>
      <c r="X45" s="15">
        <f t="shared" si="99"/>
        <v>0</v>
      </c>
      <c r="Y45" s="15">
        <f t="shared" si="99"/>
        <v>0</v>
      </c>
      <c r="Z45" s="15">
        <f t="shared" si="99"/>
        <v>0</v>
      </c>
      <c r="AA45" s="15">
        <f t="shared" si="99"/>
        <v>0</v>
      </c>
      <c r="AB45" s="15">
        <f t="shared" si="99"/>
        <v>0</v>
      </c>
      <c r="AC45" s="15">
        <f>SUM(AC46:AC47)</f>
        <v>271065</v>
      </c>
      <c r="AD45" s="15">
        <f aca="true" t="shared" si="100" ref="AD45:AM45">SUM(AD46:AD47)</f>
        <v>271065</v>
      </c>
      <c r="AE45" s="15">
        <f t="shared" si="100"/>
        <v>0</v>
      </c>
      <c r="AF45" s="15">
        <f t="shared" si="100"/>
        <v>0</v>
      </c>
      <c r="AG45" s="15">
        <f t="shared" si="100"/>
        <v>0</v>
      </c>
      <c r="AH45" s="15">
        <f t="shared" si="100"/>
        <v>0</v>
      </c>
      <c r="AI45" s="15">
        <f t="shared" si="100"/>
        <v>0</v>
      </c>
      <c r="AJ45" s="15">
        <f t="shared" si="100"/>
        <v>0</v>
      </c>
      <c r="AK45" s="15">
        <f t="shared" si="100"/>
        <v>0</v>
      </c>
      <c r="AL45" s="15">
        <f t="shared" si="100"/>
        <v>0</v>
      </c>
      <c r="AM45" s="15">
        <f t="shared" si="100"/>
        <v>0</v>
      </c>
      <c r="AN45" s="15">
        <f t="shared" si="7"/>
        <v>271065</v>
      </c>
      <c r="AO45" s="15">
        <f>SUM(AO46:AO47)</f>
        <v>283778</v>
      </c>
      <c r="AP45" s="15">
        <f aca="true" t="shared" si="101" ref="AP45:AZ45">SUM(AP46:AP47)</f>
        <v>283778</v>
      </c>
      <c r="AQ45" s="15">
        <f t="shared" si="101"/>
        <v>210517</v>
      </c>
      <c r="AR45" s="15">
        <f t="shared" si="101"/>
        <v>26200</v>
      </c>
      <c r="AS45" s="15">
        <f t="shared" si="101"/>
        <v>0</v>
      </c>
      <c r="AT45" s="15">
        <f t="shared" si="101"/>
        <v>0</v>
      </c>
      <c r="AU45" s="15">
        <f t="shared" si="101"/>
        <v>0</v>
      </c>
      <c r="AV45" s="15">
        <f t="shared" si="101"/>
        <v>0</v>
      </c>
      <c r="AW45" s="15">
        <f t="shared" si="101"/>
        <v>0</v>
      </c>
      <c r="AX45" s="15">
        <f t="shared" si="101"/>
        <v>0</v>
      </c>
      <c r="AY45" s="15">
        <f t="shared" si="101"/>
        <v>0</v>
      </c>
      <c r="AZ45" s="15">
        <f t="shared" si="101"/>
        <v>283778</v>
      </c>
      <c r="BA45" s="15">
        <f>SUM(BA46:BA47)</f>
        <v>554843</v>
      </c>
      <c r="BB45" s="15">
        <f aca="true" t="shared" si="102" ref="BB45:BK45">SUM(BB46:BB47)</f>
        <v>554843</v>
      </c>
      <c r="BC45" s="15">
        <f t="shared" si="102"/>
        <v>210517</v>
      </c>
      <c r="BD45" s="15">
        <f t="shared" si="102"/>
        <v>26200</v>
      </c>
      <c r="BE45" s="15">
        <f t="shared" si="102"/>
        <v>0</v>
      </c>
      <c r="BF45" s="15">
        <f t="shared" si="102"/>
        <v>0</v>
      </c>
      <c r="BG45" s="15">
        <f t="shared" si="102"/>
        <v>0</v>
      </c>
      <c r="BH45" s="15">
        <f t="shared" si="102"/>
        <v>0</v>
      </c>
      <c r="BI45" s="15">
        <f t="shared" si="102"/>
        <v>0</v>
      </c>
      <c r="BJ45" s="15">
        <f t="shared" si="102"/>
        <v>0</v>
      </c>
      <c r="BK45" s="15">
        <f t="shared" si="102"/>
        <v>0</v>
      </c>
      <c r="BL45" s="15">
        <f t="shared" si="9"/>
        <v>554843</v>
      </c>
      <c r="BM45" s="15">
        <f>SUM(BM46:BM47)</f>
        <v>0</v>
      </c>
      <c r="BN45" s="15">
        <f aca="true" t="shared" si="103" ref="BN45:BX45">SUM(BN46:BN47)</f>
        <v>0</v>
      </c>
      <c r="BO45" s="15">
        <f t="shared" si="103"/>
        <v>0</v>
      </c>
      <c r="BP45" s="15">
        <f t="shared" si="103"/>
        <v>0</v>
      </c>
      <c r="BQ45" s="15">
        <f t="shared" si="103"/>
        <v>0</v>
      </c>
      <c r="BR45" s="15">
        <f t="shared" si="103"/>
        <v>0</v>
      </c>
      <c r="BS45" s="15">
        <f t="shared" si="103"/>
        <v>0</v>
      </c>
      <c r="BT45" s="15">
        <f t="shared" si="103"/>
        <v>0</v>
      </c>
      <c r="BU45" s="15">
        <f t="shared" si="103"/>
        <v>0</v>
      </c>
      <c r="BV45" s="15">
        <f t="shared" si="103"/>
        <v>0</v>
      </c>
      <c r="BW45" s="15">
        <f t="shared" si="103"/>
        <v>0</v>
      </c>
      <c r="BX45" s="15">
        <f t="shared" si="103"/>
        <v>0</v>
      </c>
      <c r="BY45" s="40">
        <f>SUM(BY46:BY47)</f>
        <v>554843</v>
      </c>
      <c r="BZ45" s="40">
        <f aca="true" t="shared" si="104" ref="BZ45:CI45">SUM(BZ46:BZ47)</f>
        <v>554843</v>
      </c>
      <c r="CA45" s="40">
        <f t="shared" si="104"/>
        <v>172554</v>
      </c>
      <c r="CB45" s="40">
        <f t="shared" si="104"/>
        <v>26200</v>
      </c>
      <c r="CC45" s="40">
        <f t="shared" si="104"/>
        <v>0</v>
      </c>
      <c r="CD45" s="40">
        <f t="shared" si="104"/>
        <v>0</v>
      </c>
      <c r="CE45" s="40">
        <f t="shared" si="104"/>
        <v>0</v>
      </c>
      <c r="CF45" s="40">
        <f t="shared" si="104"/>
        <v>0</v>
      </c>
      <c r="CG45" s="40">
        <f t="shared" si="104"/>
        <v>0</v>
      </c>
      <c r="CH45" s="40">
        <f t="shared" si="104"/>
        <v>0</v>
      </c>
      <c r="CI45" s="40">
        <f t="shared" si="104"/>
        <v>0</v>
      </c>
      <c r="CJ45" s="40">
        <f t="shared" si="11"/>
        <v>554843</v>
      </c>
      <c r="CK45" s="247"/>
      <c r="CL45" s="247">
        <f t="shared" si="25"/>
        <v>-554843</v>
      </c>
      <c r="CM45" s="40">
        <f>SUM(CM46:CM47)</f>
        <v>0</v>
      </c>
      <c r="CN45" s="40">
        <f aca="true" t="shared" si="105" ref="CN45:CX45">SUM(CN46:CN47)</f>
        <v>0</v>
      </c>
      <c r="CO45" s="40">
        <f t="shared" si="105"/>
        <v>0</v>
      </c>
      <c r="CP45" s="40">
        <f t="shared" si="105"/>
        <v>0</v>
      </c>
      <c r="CQ45" s="40">
        <f t="shared" si="105"/>
        <v>0</v>
      </c>
      <c r="CR45" s="40">
        <f t="shared" si="105"/>
        <v>0</v>
      </c>
      <c r="CS45" s="40">
        <f t="shared" si="105"/>
        <v>0</v>
      </c>
      <c r="CT45" s="40">
        <f t="shared" si="105"/>
        <v>0</v>
      </c>
      <c r="CU45" s="40">
        <f t="shared" si="105"/>
        <v>0</v>
      </c>
      <c r="CV45" s="40">
        <f t="shared" si="105"/>
        <v>0</v>
      </c>
      <c r="CW45" s="40">
        <f t="shared" si="105"/>
        <v>0</v>
      </c>
      <c r="CX45" s="40">
        <f t="shared" si="105"/>
        <v>0</v>
      </c>
      <c r="CY45" s="26">
        <f>SUM(CY46:CY47)</f>
        <v>554843</v>
      </c>
      <c r="CZ45" s="26">
        <f aca="true" t="shared" si="106" ref="CZ45:DI45">SUM(CZ46:CZ47)</f>
        <v>554843</v>
      </c>
      <c r="DA45" s="26">
        <f t="shared" si="106"/>
        <v>210517</v>
      </c>
      <c r="DB45" s="26">
        <f t="shared" si="106"/>
        <v>26200</v>
      </c>
      <c r="DC45" s="26">
        <f t="shared" si="106"/>
        <v>0</v>
      </c>
      <c r="DD45" s="26">
        <f t="shared" si="106"/>
        <v>0</v>
      </c>
      <c r="DE45" s="26">
        <f t="shared" si="106"/>
        <v>0</v>
      </c>
      <c r="DF45" s="26">
        <f t="shared" si="106"/>
        <v>0</v>
      </c>
      <c r="DG45" s="26">
        <f t="shared" si="106"/>
        <v>0</v>
      </c>
      <c r="DH45" s="26">
        <f t="shared" si="106"/>
        <v>0</v>
      </c>
      <c r="DI45" s="26">
        <f t="shared" si="106"/>
        <v>0</v>
      </c>
      <c r="DJ45" s="26">
        <f t="shared" si="59"/>
        <v>554843</v>
      </c>
    </row>
    <row r="46" spans="1:114" ht="38.25">
      <c r="A46" s="467"/>
      <c r="B46" s="70" t="s">
        <v>183</v>
      </c>
      <c r="C46" s="49" t="s">
        <v>181</v>
      </c>
      <c r="D46" s="256" t="s">
        <v>184</v>
      </c>
      <c r="E46" s="35">
        <f>КФК!E79</f>
        <v>271065</v>
      </c>
      <c r="F46" s="35">
        <f>КФК!F79</f>
        <v>271065</v>
      </c>
      <c r="G46" s="35">
        <f>КФК!G79</f>
        <v>0</v>
      </c>
      <c r="H46" s="35">
        <f>КФК!H79</f>
        <v>0</v>
      </c>
      <c r="I46" s="35">
        <f>КФК!I79</f>
        <v>0</v>
      </c>
      <c r="J46" s="35">
        <f>КФК!J79</f>
        <v>0</v>
      </c>
      <c r="K46" s="35">
        <f>КФК!K79</f>
        <v>0</v>
      </c>
      <c r="L46" s="35">
        <f>КФК!L79</f>
        <v>0</v>
      </c>
      <c r="M46" s="35">
        <f>КФК!M79</f>
        <v>0</v>
      </c>
      <c r="N46" s="35">
        <f>КФК!N79</f>
        <v>0</v>
      </c>
      <c r="O46" s="35">
        <f>КФК!O79</f>
        <v>0</v>
      </c>
      <c r="P46" s="15">
        <f t="shared" si="6"/>
        <v>271065</v>
      </c>
      <c r="Q46" s="35"/>
      <c r="R46" s="35"/>
      <c r="S46" s="35"/>
      <c r="T46" s="35"/>
      <c r="U46" s="35"/>
      <c r="V46" s="35"/>
      <c r="W46" s="35"/>
      <c r="X46" s="35"/>
      <c r="Y46" s="35"/>
      <c r="Z46" s="35"/>
      <c r="AA46" s="35"/>
      <c r="AB46" s="15">
        <f>V46+Q46</f>
        <v>0</v>
      </c>
      <c r="AC46" s="35">
        <f aca="true" t="shared" si="107" ref="AC46:AM47">Q46+E46</f>
        <v>271065</v>
      </c>
      <c r="AD46" s="35">
        <f t="shared" si="107"/>
        <v>271065</v>
      </c>
      <c r="AE46" s="35">
        <f t="shared" si="107"/>
        <v>0</v>
      </c>
      <c r="AF46" s="35">
        <f t="shared" si="107"/>
        <v>0</v>
      </c>
      <c r="AG46" s="35">
        <f t="shared" si="107"/>
        <v>0</v>
      </c>
      <c r="AH46" s="35">
        <f t="shared" si="107"/>
        <v>0</v>
      </c>
      <c r="AI46" s="35">
        <f t="shared" si="107"/>
        <v>0</v>
      </c>
      <c r="AJ46" s="35">
        <f t="shared" si="107"/>
        <v>0</v>
      </c>
      <c r="AK46" s="35">
        <f t="shared" si="107"/>
        <v>0</v>
      </c>
      <c r="AL46" s="35">
        <f t="shared" si="107"/>
        <v>0</v>
      </c>
      <c r="AM46" s="35">
        <f t="shared" si="107"/>
        <v>0</v>
      </c>
      <c r="AN46" s="15">
        <f t="shared" si="7"/>
        <v>271065</v>
      </c>
      <c r="AO46" s="35"/>
      <c r="AP46" s="35"/>
      <c r="AQ46" s="35"/>
      <c r="AR46" s="35"/>
      <c r="AS46" s="35"/>
      <c r="AT46" s="35"/>
      <c r="AU46" s="35"/>
      <c r="AV46" s="35"/>
      <c r="AW46" s="35"/>
      <c r="AX46" s="35"/>
      <c r="AY46" s="35"/>
      <c r="AZ46" s="15">
        <f>AT46+AO46</f>
        <v>0</v>
      </c>
      <c r="BA46" s="35">
        <f aca="true" t="shared" si="108" ref="BA46:BK47">AO46+AC46</f>
        <v>271065</v>
      </c>
      <c r="BB46" s="35">
        <f t="shared" si="108"/>
        <v>271065</v>
      </c>
      <c r="BC46" s="35">
        <f t="shared" si="108"/>
        <v>0</v>
      </c>
      <c r="BD46" s="35">
        <f t="shared" si="108"/>
        <v>0</v>
      </c>
      <c r="BE46" s="35">
        <f t="shared" si="108"/>
        <v>0</v>
      </c>
      <c r="BF46" s="35">
        <f t="shared" si="108"/>
        <v>0</v>
      </c>
      <c r="BG46" s="35">
        <f t="shared" si="108"/>
        <v>0</v>
      </c>
      <c r="BH46" s="35">
        <f t="shared" si="108"/>
        <v>0</v>
      </c>
      <c r="BI46" s="35">
        <f t="shared" si="108"/>
        <v>0</v>
      </c>
      <c r="BJ46" s="35">
        <f t="shared" si="108"/>
        <v>0</v>
      </c>
      <c r="BK46" s="35">
        <f t="shared" si="108"/>
        <v>0</v>
      </c>
      <c r="BL46" s="15">
        <f t="shared" si="9"/>
        <v>271065</v>
      </c>
      <c r="BM46" s="35"/>
      <c r="BN46" s="35"/>
      <c r="BO46" s="35"/>
      <c r="BP46" s="35"/>
      <c r="BQ46" s="35"/>
      <c r="BR46" s="35"/>
      <c r="BS46" s="35"/>
      <c r="BT46" s="35"/>
      <c r="BU46" s="35"/>
      <c r="BV46" s="35"/>
      <c r="BW46" s="35"/>
      <c r="BX46" s="15">
        <f>BR46+BM46</f>
        <v>0</v>
      </c>
      <c r="BY46" s="44">
        <f aca="true" t="shared" si="109" ref="BY46:CI47">BM46+BA46</f>
        <v>271065</v>
      </c>
      <c r="BZ46" s="44">
        <f t="shared" si="109"/>
        <v>271065</v>
      </c>
      <c r="CA46" s="44">
        <f t="shared" si="109"/>
        <v>0</v>
      </c>
      <c r="CB46" s="44">
        <f t="shared" si="109"/>
        <v>0</v>
      </c>
      <c r="CC46" s="44">
        <f t="shared" si="109"/>
        <v>0</v>
      </c>
      <c r="CD46" s="44">
        <f t="shared" si="109"/>
        <v>0</v>
      </c>
      <c r="CE46" s="44">
        <f t="shared" si="109"/>
        <v>0</v>
      </c>
      <c r="CF46" s="44">
        <f t="shared" si="109"/>
        <v>0</v>
      </c>
      <c r="CG46" s="44">
        <f t="shared" si="109"/>
        <v>0</v>
      </c>
      <c r="CH46" s="44">
        <f t="shared" si="109"/>
        <v>0</v>
      </c>
      <c r="CI46" s="44">
        <f t="shared" si="109"/>
        <v>0</v>
      </c>
      <c r="CJ46" s="40">
        <f t="shared" si="11"/>
        <v>271065</v>
      </c>
      <c r="CK46" s="247">
        <v>271065</v>
      </c>
      <c r="CL46" s="247">
        <f t="shared" si="25"/>
        <v>0</v>
      </c>
      <c r="CM46" s="44"/>
      <c r="CN46" s="44"/>
      <c r="CO46" s="44"/>
      <c r="CP46" s="44"/>
      <c r="CQ46" s="44"/>
      <c r="CR46" s="44"/>
      <c r="CS46" s="44"/>
      <c r="CT46" s="44"/>
      <c r="CU46" s="44"/>
      <c r="CV46" s="44"/>
      <c r="CW46" s="44"/>
      <c r="CX46" s="40">
        <f aca="true" t="shared" si="110" ref="CX46:CX51">CR46+CM46</f>
        <v>0</v>
      </c>
      <c r="CY46" s="28">
        <f aca="true" t="shared" si="111" ref="CY46:DI46">CM46+BY46</f>
        <v>271065</v>
      </c>
      <c r="CZ46" s="28">
        <f t="shared" si="111"/>
        <v>271065</v>
      </c>
      <c r="DA46" s="28">
        <f t="shared" si="111"/>
        <v>0</v>
      </c>
      <c r="DB46" s="28">
        <f t="shared" si="111"/>
        <v>0</v>
      </c>
      <c r="DC46" s="28">
        <f t="shared" si="111"/>
        <v>0</v>
      </c>
      <c r="DD46" s="28">
        <f t="shared" si="111"/>
        <v>0</v>
      </c>
      <c r="DE46" s="28">
        <f t="shared" si="111"/>
        <v>0</v>
      </c>
      <c r="DF46" s="28">
        <f t="shared" si="111"/>
        <v>0</v>
      </c>
      <c r="DG46" s="28">
        <f t="shared" si="111"/>
        <v>0</v>
      </c>
      <c r="DH46" s="28">
        <f t="shared" si="111"/>
        <v>0</v>
      </c>
      <c r="DI46" s="28">
        <f t="shared" si="111"/>
        <v>0</v>
      </c>
      <c r="DJ46" s="26">
        <f t="shared" si="59"/>
        <v>271065</v>
      </c>
    </row>
    <row r="47" spans="1:114" ht="25.5">
      <c r="A47" s="467"/>
      <c r="B47" s="70">
        <v>5060</v>
      </c>
      <c r="C47" s="49" t="s">
        <v>181</v>
      </c>
      <c r="D47" s="261" t="s">
        <v>217</v>
      </c>
      <c r="E47" s="35">
        <f>ГРК!G74</f>
        <v>0</v>
      </c>
      <c r="F47" s="35"/>
      <c r="G47" s="35"/>
      <c r="H47" s="35"/>
      <c r="I47" s="35"/>
      <c r="J47" s="35"/>
      <c r="K47" s="35"/>
      <c r="L47" s="35"/>
      <c r="M47" s="35"/>
      <c r="N47" s="35"/>
      <c r="O47" s="35"/>
      <c r="P47" s="15">
        <f t="shared" si="6"/>
        <v>0</v>
      </c>
      <c r="Q47" s="35"/>
      <c r="R47" s="35"/>
      <c r="S47" s="35"/>
      <c r="T47" s="35"/>
      <c r="U47" s="35"/>
      <c r="V47" s="35"/>
      <c r="W47" s="35"/>
      <c r="X47" s="35"/>
      <c r="Y47" s="35"/>
      <c r="Z47" s="35"/>
      <c r="AA47" s="35"/>
      <c r="AB47" s="15">
        <f>V47+Q47</f>
        <v>0</v>
      </c>
      <c r="AC47" s="35">
        <f t="shared" si="107"/>
        <v>0</v>
      </c>
      <c r="AD47" s="35">
        <f t="shared" si="107"/>
        <v>0</v>
      </c>
      <c r="AE47" s="35">
        <f t="shared" si="107"/>
        <v>0</v>
      </c>
      <c r="AF47" s="35">
        <f t="shared" si="107"/>
        <v>0</v>
      </c>
      <c r="AG47" s="35">
        <f t="shared" si="107"/>
        <v>0</v>
      </c>
      <c r="AH47" s="35">
        <f t="shared" si="107"/>
        <v>0</v>
      </c>
      <c r="AI47" s="35">
        <f t="shared" si="107"/>
        <v>0</v>
      </c>
      <c r="AJ47" s="35">
        <f t="shared" si="107"/>
        <v>0</v>
      </c>
      <c r="AK47" s="35">
        <f t="shared" si="107"/>
        <v>0</v>
      </c>
      <c r="AL47" s="35">
        <f t="shared" si="107"/>
        <v>0</v>
      </c>
      <c r="AM47" s="35">
        <f t="shared" si="107"/>
        <v>0</v>
      </c>
      <c r="AN47" s="15">
        <f t="shared" si="7"/>
        <v>0</v>
      </c>
      <c r="AO47" s="35">
        <v>283778</v>
      </c>
      <c r="AP47" s="35">
        <v>283778</v>
      </c>
      <c r="AQ47" s="35">
        <v>210517</v>
      </c>
      <c r="AR47" s="35">
        <v>26200</v>
      </c>
      <c r="AS47" s="35"/>
      <c r="AT47" s="35"/>
      <c r="AU47" s="35"/>
      <c r="AV47" s="35"/>
      <c r="AW47" s="35"/>
      <c r="AX47" s="35"/>
      <c r="AY47" s="35"/>
      <c r="AZ47" s="15">
        <f>AT47+AO47</f>
        <v>283778</v>
      </c>
      <c r="BA47" s="35">
        <f t="shared" si="108"/>
        <v>283778</v>
      </c>
      <c r="BB47" s="35">
        <f t="shared" si="108"/>
        <v>283778</v>
      </c>
      <c r="BC47" s="35">
        <f t="shared" si="108"/>
        <v>210517</v>
      </c>
      <c r="BD47" s="35">
        <f t="shared" si="108"/>
        <v>26200</v>
      </c>
      <c r="BE47" s="35">
        <f t="shared" si="108"/>
        <v>0</v>
      </c>
      <c r="BF47" s="35">
        <f t="shared" si="108"/>
        <v>0</v>
      </c>
      <c r="BG47" s="35">
        <f t="shared" si="108"/>
        <v>0</v>
      </c>
      <c r="BH47" s="35">
        <f t="shared" si="108"/>
        <v>0</v>
      </c>
      <c r="BI47" s="35">
        <f t="shared" si="108"/>
        <v>0</v>
      </c>
      <c r="BJ47" s="35">
        <f t="shared" si="108"/>
        <v>0</v>
      </c>
      <c r="BK47" s="35">
        <f t="shared" si="108"/>
        <v>0</v>
      </c>
      <c r="BL47" s="15">
        <f t="shared" si="9"/>
        <v>283778</v>
      </c>
      <c r="BM47" s="35"/>
      <c r="BN47" s="35"/>
      <c r="BO47" s="35"/>
      <c r="BP47" s="35"/>
      <c r="BQ47" s="35"/>
      <c r="BR47" s="35"/>
      <c r="BS47" s="35"/>
      <c r="BT47" s="35"/>
      <c r="BU47" s="35"/>
      <c r="BV47" s="35"/>
      <c r="BW47" s="35"/>
      <c r="BX47" s="15">
        <f>BR47+BM47</f>
        <v>0</v>
      </c>
      <c r="BY47" s="44">
        <f t="shared" si="109"/>
        <v>283778</v>
      </c>
      <c r="BZ47" s="44">
        <f t="shared" si="109"/>
        <v>283778</v>
      </c>
      <c r="CA47" s="44">
        <v>172554</v>
      </c>
      <c r="CB47" s="44">
        <f t="shared" si="109"/>
        <v>26200</v>
      </c>
      <c r="CC47" s="44">
        <f t="shared" si="109"/>
        <v>0</v>
      </c>
      <c r="CD47" s="44">
        <f t="shared" si="109"/>
        <v>0</v>
      </c>
      <c r="CE47" s="44">
        <f t="shared" si="109"/>
        <v>0</v>
      </c>
      <c r="CF47" s="44">
        <f t="shared" si="109"/>
        <v>0</v>
      </c>
      <c r="CG47" s="44">
        <f t="shared" si="109"/>
        <v>0</v>
      </c>
      <c r="CH47" s="44">
        <f t="shared" si="109"/>
        <v>0</v>
      </c>
      <c r="CI47" s="44">
        <f t="shared" si="109"/>
        <v>0</v>
      </c>
      <c r="CJ47" s="40">
        <f t="shared" si="11"/>
        <v>283778</v>
      </c>
      <c r="CK47" s="247">
        <v>283778</v>
      </c>
      <c r="CL47" s="247">
        <f t="shared" si="25"/>
        <v>0</v>
      </c>
      <c r="CM47" s="44"/>
      <c r="CN47" s="44"/>
      <c r="CO47" s="44"/>
      <c r="CP47" s="44"/>
      <c r="CQ47" s="44"/>
      <c r="CR47" s="44"/>
      <c r="CS47" s="44"/>
      <c r="CT47" s="44"/>
      <c r="CU47" s="44"/>
      <c r="CV47" s="44"/>
      <c r="CW47" s="44"/>
      <c r="CX47" s="40">
        <f t="shared" si="110"/>
        <v>0</v>
      </c>
      <c r="CY47" s="28">
        <f>CM47+BY47</f>
        <v>283778</v>
      </c>
      <c r="CZ47" s="28">
        <f>CN47+BZ47</f>
        <v>283778</v>
      </c>
      <c r="DA47" s="28">
        <v>210517</v>
      </c>
      <c r="DB47" s="28">
        <f aca="true" t="shared" si="112" ref="DB47:DI47">CP47+CB47</f>
        <v>26200</v>
      </c>
      <c r="DC47" s="28">
        <f t="shared" si="112"/>
        <v>0</v>
      </c>
      <c r="DD47" s="28">
        <f t="shared" si="112"/>
        <v>0</v>
      </c>
      <c r="DE47" s="28">
        <f t="shared" si="112"/>
        <v>0</v>
      </c>
      <c r="DF47" s="28">
        <f t="shared" si="112"/>
        <v>0</v>
      </c>
      <c r="DG47" s="28">
        <f t="shared" si="112"/>
        <v>0</v>
      </c>
      <c r="DH47" s="28">
        <f t="shared" si="112"/>
        <v>0</v>
      </c>
      <c r="DI47" s="28">
        <f t="shared" si="112"/>
        <v>0</v>
      </c>
      <c r="DJ47" s="26">
        <f t="shared" si="59"/>
        <v>283778</v>
      </c>
    </row>
    <row r="48" spans="1:114" ht="25.5">
      <c r="A48" s="467"/>
      <c r="B48" s="48" t="s">
        <v>190</v>
      </c>
      <c r="C48" s="51"/>
      <c r="D48" s="257" t="s">
        <v>191</v>
      </c>
      <c r="E48" s="15">
        <f>SUM(E49)</f>
        <v>70000</v>
      </c>
      <c r="F48" s="15">
        <f aca="true" t="shared" si="113" ref="F48:AM48">SUM(F49)</f>
        <v>70000</v>
      </c>
      <c r="G48" s="15">
        <f t="shared" si="113"/>
        <v>0</v>
      </c>
      <c r="H48" s="15">
        <f t="shared" si="113"/>
        <v>0</v>
      </c>
      <c r="I48" s="15">
        <f t="shared" si="113"/>
        <v>0</v>
      </c>
      <c r="J48" s="15">
        <f t="shared" si="113"/>
        <v>0</v>
      </c>
      <c r="K48" s="15">
        <f t="shared" si="113"/>
        <v>0</v>
      </c>
      <c r="L48" s="15">
        <f t="shared" si="113"/>
        <v>0</v>
      </c>
      <c r="M48" s="15">
        <f t="shared" si="113"/>
        <v>0</v>
      </c>
      <c r="N48" s="15">
        <f t="shared" si="113"/>
        <v>0</v>
      </c>
      <c r="O48" s="15">
        <f t="shared" si="113"/>
        <v>0</v>
      </c>
      <c r="P48" s="15">
        <f t="shared" si="6"/>
        <v>70000</v>
      </c>
      <c r="Q48" s="15"/>
      <c r="R48" s="15"/>
      <c r="S48" s="15"/>
      <c r="T48" s="15"/>
      <c r="U48" s="15"/>
      <c r="V48" s="15"/>
      <c r="W48" s="15"/>
      <c r="X48" s="15"/>
      <c r="Y48" s="15"/>
      <c r="Z48" s="15"/>
      <c r="AA48" s="15"/>
      <c r="AB48" s="15">
        <f>V48+Q48</f>
        <v>0</v>
      </c>
      <c r="AC48" s="15">
        <f>SUM(AC49)</f>
        <v>70000</v>
      </c>
      <c r="AD48" s="15">
        <f t="shared" si="113"/>
        <v>70000</v>
      </c>
      <c r="AE48" s="15">
        <f t="shared" si="113"/>
        <v>0</v>
      </c>
      <c r="AF48" s="15">
        <f t="shared" si="113"/>
        <v>0</v>
      </c>
      <c r="AG48" s="15">
        <f t="shared" si="113"/>
        <v>0</v>
      </c>
      <c r="AH48" s="15">
        <f t="shared" si="113"/>
        <v>0</v>
      </c>
      <c r="AI48" s="15">
        <f t="shared" si="113"/>
        <v>0</v>
      </c>
      <c r="AJ48" s="15">
        <f t="shared" si="113"/>
        <v>0</v>
      </c>
      <c r="AK48" s="15">
        <f t="shared" si="113"/>
        <v>0</v>
      </c>
      <c r="AL48" s="15">
        <f t="shared" si="113"/>
        <v>0</v>
      </c>
      <c r="AM48" s="15">
        <f t="shared" si="113"/>
        <v>0</v>
      </c>
      <c r="AN48" s="15">
        <f t="shared" si="7"/>
        <v>70000</v>
      </c>
      <c r="AO48" s="15"/>
      <c r="AP48" s="15"/>
      <c r="AQ48" s="15"/>
      <c r="AR48" s="15"/>
      <c r="AS48" s="15"/>
      <c r="AT48" s="15"/>
      <c r="AU48" s="15"/>
      <c r="AV48" s="15"/>
      <c r="AW48" s="15"/>
      <c r="AX48" s="15"/>
      <c r="AY48" s="15"/>
      <c r="AZ48" s="15">
        <f>AT48+AO48</f>
        <v>0</v>
      </c>
      <c r="BA48" s="15">
        <f>SUM(BA49)</f>
        <v>70000</v>
      </c>
      <c r="BB48" s="15">
        <f aca="true" t="shared" si="114" ref="BB48:BK48">SUM(BB49)</f>
        <v>70000</v>
      </c>
      <c r="BC48" s="15">
        <f t="shared" si="114"/>
        <v>0</v>
      </c>
      <c r="BD48" s="15">
        <f t="shared" si="114"/>
        <v>0</v>
      </c>
      <c r="BE48" s="15">
        <f t="shared" si="114"/>
        <v>0</v>
      </c>
      <c r="BF48" s="15">
        <f t="shared" si="114"/>
        <v>0</v>
      </c>
      <c r="BG48" s="15">
        <f t="shared" si="114"/>
        <v>0</v>
      </c>
      <c r="BH48" s="15">
        <f t="shared" si="114"/>
        <v>0</v>
      </c>
      <c r="BI48" s="15">
        <f t="shared" si="114"/>
        <v>0</v>
      </c>
      <c r="BJ48" s="15">
        <f t="shared" si="114"/>
        <v>0</v>
      </c>
      <c r="BK48" s="15">
        <f t="shared" si="114"/>
        <v>0</v>
      </c>
      <c r="BL48" s="15">
        <f t="shared" si="9"/>
        <v>70000</v>
      </c>
      <c r="BM48" s="15"/>
      <c r="BN48" s="15"/>
      <c r="BO48" s="15"/>
      <c r="BP48" s="15"/>
      <c r="BQ48" s="15"/>
      <c r="BR48" s="15"/>
      <c r="BS48" s="15"/>
      <c r="BT48" s="15"/>
      <c r="BU48" s="15"/>
      <c r="BV48" s="15"/>
      <c r="BW48" s="15"/>
      <c r="BX48" s="15">
        <f>BR48+BM48</f>
        <v>0</v>
      </c>
      <c r="BY48" s="40">
        <f>SUM(BY49)</f>
        <v>70000</v>
      </c>
      <c r="BZ48" s="40">
        <f aca="true" t="shared" si="115" ref="BZ48:CI48">SUM(BZ49)</f>
        <v>70000</v>
      </c>
      <c r="CA48" s="40">
        <f t="shared" si="115"/>
        <v>0</v>
      </c>
      <c r="CB48" s="40">
        <f t="shared" si="115"/>
        <v>0</v>
      </c>
      <c r="CC48" s="40">
        <f t="shared" si="115"/>
        <v>0</v>
      </c>
      <c r="CD48" s="40">
        <f t="shared" si="115"/>
        <v>0</v>
      </c>
      <c r="CE48" s="40">
        <f t="shared" si="115"/>
        <v>0</v>
      </c>
      <c r="CF48" s="40">
        <f t="shared" si="115"/>
        <v>0</v>
      </c>
      <c r="CG48" s="40">
        <f t="shared" si="115"/>
        <v>0</v>
      </c>
      <c r="CH48" s="40">
        <f t="shared" si="115"/>
        <v>0</v>
      </c>
      <c r="CI48" s="40">
        <f t="shared" si="115"/>
        <v>0</v>
      </c>
      <c r="CJ48" s="40">
        <f t="shared" si="11"/>
        <v>70000</v>
      </c>
      <c r="CK48" s="247">
        <v>70000</v>
      </c>
      <c r="CL48" s="247">
        <f t="shared" si="25"/>
        <v>0</v>
      </c>
      <c r="CM48" s="40"/>
      <c r="CN48" s="40"/>
      <c r="CO48" s="40"/>
      <c r="CP48" s="40"/>
      <c r="CQ48" s="40"/>
      <c r="CR48" s="40"/>
      <c r="CS48" s="40"/>
      <c r="CT48" s="40"/>
      <c r="CU48" s="40"/>
      <c r="CV48" s="40"/>
      <c r="CW48" s="40"/>
      <c r="CX48" s="40">
        <f t="shared" si="110"/>
        <v>0</v>
      </c>
      <c r="CY48" s="26">
        <f>SUM(CY49)</f>
        <v>70000</v>
      </c>
      <c r="CZ48" s="26">
        <f aca="true" t="shared" si="116" ref="CZ48:DI48">SUM(CZ49)</f>
        <v>70000</v>
      </c>
      <c r="DA48" s="26">
        <f t="shared" si="116"/>
        <v>0</v>
      </c>
      <c r="DB48" s="26">
        <f t="shared" si="116"/>
        <v>0</v>
      </c>
      <c r="DC48" s="26">
        <f t="shared" si="116"/>
        <v>0</v>
      </c>
      <c r="DD48" s="26">
        <f t="shared" si="116"/>
        <v>0</v>
      </c>
      <c r="DE48" s="26">
        <f t="shared" si="116"/>
        <v>0</v>
      </c>
      <c r="DF48" s="26">
        <f t="shared" si="116"/>
        <v>0</v>
      </c>
      <c r="DG48" s="26">
        <f t="shared" si="116"/>
        <v>0</v>
      </c>
      <c r="DH48" s="26">
        <f t="shared" si="116"/>
        <v>0</v>
      </c>
      <c r="DI48" s="26">
        <f t="shared" si="116"/>
        <v>0</v>
      </c>
      <c r="DJ48" s="26">
        <f t="shared" si="59"/>
        <v>70000</v>
      </c>
    </row>
    <row r="49" spans="1:114" ht="12.75">
      <c r="A49" s="467"/>
      <c r="B49" s="70" t="s">
        <v>192</v>
      </c>
      <c r="C49" s="49" t="s">
        <v>193</v>
      </c>
      <c r="D49" s="256" t="s">
        <v>194</v>
      </c>
      <c r="E49" s="35">
        <f>КФК!E86</f>
        <v>70000</v>
      </c>
      <c r="F49" s="35">
        <f>КФК!F86</f>
        <v>70000</v>
      </c>
      <c r="G49" s="35">
        <f>КФК!G86</f>
        <v>0</v>
      </c>
      <c r="H49" s="35">
        <f>КФК!H86</f>
        <v>0</v>
      </c>
      <c r="I49" s="35">
        <f>КФК!I86</f>
        <v>0</v>
      </c>
      <c r="J49" s="35">
        <f>КФК!J86</f>
        <v>0</v>
      </c>
      <c r="K49" s="35">
        <f>КФК!K86</f>
        <v>0</v>
      </c>
      <c r="L49" s="35">
        <f>КФК!L86</f>
        <v>0</v>
      </c>
      <c r="M49" s="35">
        <f>КФК!M86</f>
        <v>0</v>
      </c>
      <c r="N49" s="35">
        <f>КФК!N86</f>
        <v>0</v>
      </c>
      <c r="O49" s="35">
        <f>КФК!O86</f>
        <v>0</v>
      </c>
      <c r="P49" s="15">
        <f t="shared" si="6"/>
        <v>70000</v>
      </c>
      <c r="Q49" s="35"/>
      <c r="R49" s="35"/>
      <c r="S49" s="35"/>
      <c r="T49" s="35"/>
      <c r="U49" s="35"/>
      <c r="V49" s="35"/>
      <c r="W49" s="35"/>
      <c r="X49" s="35"/>
      <c r="Y49" s="35"/>
      <c r="Z49" s="35"/>
      <c r="AA49" s="35"/>
      <c r="AB49" s="15">
        <f>V49+Q49</f>
        <v>0</v>
      </c>
      <c r="AC49" s="35">
        <f aca="true" t="shared" si="117" ref="AC49:AM49">Q49+E49</f>
        <v>70000</v>
      </c>
      <c r="AD49" s="35">
        <f t="shared" si="117"/>
        <v>70000</v>
      </c>
      <c r="AE49" s="35">
        <f t="shared" si="117"/>
        <v>0</v>
      </c>
      <c r="AF49" s="35">
        <f t="shared" si="117"/>
        <v>0</v>
      </c>
      <c r="AG49" s="35">
        <f t="shared" si="117"/>
        <v>0</v>
      </c>
      <c r="AH49" s="35">
        <f t="shared" si="117"/>
        <v>0</v>
      </c>
      <c r="AI49" s="35">
        <f t="shared" si="117"/>
        <v>0</v>
      </c>
      <c r="AJ49" s="35">
        <f t="shared" si="117"/>
        <v>0</v>
      </c>
      <c r="AK49" s="35">
        <f t="shared" si="117"/>
        <v>0</v>
      </c>
      <c r="AL49" s="35">
        <f t="shared" si="117"/>
        <v>0</v>
      </c>
      <c r="AM49" s="35">
        <f t="shared" si="117"/>
        <v>0</v>
      </c>
      <c r="AN49" s="15">
        <f t="shared" si="7"/>
        <v>70000</v>
      </c>
      <c r="AO49" s="35"/>
      <c r="AP49" s="35"/>
      <c r="AQ49" s="35"/>
      <c r="AR49" s="35"/>
      <c r="AS49" s="35"/>
      <c r="AT49" s="35"/>
      <c r="AU49" s="35"/>
      <c r="AV49" s="35"/>
      <c r="AW49" s="35"/>
      <c r="AX49" s="35"/>
      <c r="AY49" s="35"/>
      <c r="AZ49" s="15">
        <f>AT49+AO49</f>
        <v>0</v>
      </c>
      <c r="BA49" s="35">
        <f aca="true" t="shared" si="118" ref="BA49:BK49">AO49+AC49</f>
        <v>70000</v>
      </c>
      <c r="BB49" s="35">
        <f t="shared" si="118"/>
        <v>70000</v>
      </c>
      <c r="BC49" s="35">
        <f t="shared" si="118"/>
        <v>0</v>
      </c>
      <c r="BD49" s="35">
        <f t="shared" si="118"/>
        <v>0</v>
      </c>
      <c r="BE49" s="35">
        <f t="shared" si="118"/>
        <v>0</v>
      </c>
      <c r="BF49" s="35">
        <f t="shared" si="118"/>
        <v>0</v>
      </c>
      <c r="BG49" s="35">
        <f t="shared" si="118"/>
        <v>0</v>
      </c>
      <c r="BH49" s="35">
        <f t="shared" si="118"/>
        <v>0</v>
      </c>
      <c r="BI49" s="35">
        <f t="shared" si="118"/>
        <v>0</v>
      </c>
      <c r="BJ49" s="35">
        <f t="shared" si="118"/>
        <v>0</v>
      </c>
      <c r="BK49" s="35">
        <f t="shared" si="118"/>
        <v>0</v>
      </c>
      <c r="BL49" s="15">
        <f t="shared" si="9"/>
        <v>70000</v>
      </c>
      <c r="BM49" s="35"/>
      <c r="BN49" s="35"/>
      <c r="BO49" s="35"/>
      <c r="BP49" s="35"/>
      <c r="BQ49" s="35"/>
      <c r="BR49" s="35"/>
      <c r="BS49" s="35"/>
      <c r="BT49" s="35"/>
      <c r="BU49" s="35"/>
      <c r="BV49" s="35"/>
      <c r="BW49" s="35"/>
      <c r="BX49" s="15">
        <f>BR49+BM49</f>
        <v>0</v>
      </c>
      <c r="BY49" s="44">
        <f aca="true" t="shared" si="119" ref="BY49:CI49">BM49+BA49</f>
        <v>70000</v>
      </c>
      <c r="BZ49" s="44">
        <f t="shared" si="119"/>
        <v>70000</v>
      </c>
      <c r="CA49" s="44">
        <f t="shared" si="119"/>
        <v>0</v>
      </c>
      <c r="CB49" s="44">
        <f t="shared" si="119"/>
        <v>0</v>
      </c>
      <c r="CC49" s="44">
        <f t="shared" si="119"/>
        <v>0</v>
      </c>
      <c r="CD49" s="44">
        <f t="shared" si="119"/>
        <v>0</v>
      </c>
      <c r="CE49" s="44">
        <f t="shared" si="119"/>
        <v>0</v>
      </c>
      <c r="CF49" s="44">
        <f t="shared" si="119"/>
        <v>0</v>
      </c>
      <c r="CG49" s="44">
        <f t="shared" si="119"/>
        <v>0</v>
      </c>
      <c r="CH49" s="44">
        <f t="shared" si="119"/>
        <v>0</v>
      </c>
      <c r="CI49" s="44">
        <f t="shared" si="119"/>
        <v>0</v>
      </c>
      <c r="CJ49" s="40">
        <f t="shared" si="11"/>
        <v>70000</v>
      </c>
      <c r="CK49" s="247">
        <v>70000</v>
      </c>
      <c r="CL49" s="247">
        <f t="shared" si="25"/>
        <v>0</v>
      </c>
      <c r="CM49" s="44"/>
      <c r="CN49" s="44"/>
      <c r="CO49" s="44"/>
      <c r="CP49" s="44"/>
      <c r="CQ49" s="44"/>
      <c r="CR49" s="44"/>
      <c r="CS49" s="44"/>
      <c r="CT49" s="44"/>
      <c r="CU49" s="44"/>
      <c r="CV49" s="44"/>
      <c r="CW49" s="44"/>
      <c r="CX49" s="40">
        <f t="shared" si="110"/>
        <v>0</v>
      </c>
      <c r="CY49" s="28">
        <f aca="true" t="shared" si="120" ref="CY49:DI51">CM49+BY49</f>
        <v>70000</v>
      </c>
      <c r="CZ49" s="28">
        <f t="shared" si="120"/>
        <v>70000</v>
      </c>
      <c r="DA49" s="28">
        <f t="shared" si="120"/>
        <v>0</v>
      </c>
      <c r="DB49" s="28">
        <f t="shared" si="120"/>
        <v>0</v>
      </c>
      <c r="DC49" s="28">
        <f t="shared" si="120"/>
        <v>0</v>
      </c>
      <c r="DD49" s="28">
        <f t="shared" si="120"/>
        <v>0</v>
      </c>
      <c r="DE49" s="28">
        <f t="shared" si="120"/>
        <v>0</v>
      </c>
      <c r="DF49" s="28">
        <f t="shared" si="120"/>
        <v>0</v>
      </c>
      <c r="DG49" s="28">
        <f t="shared" si="120"/>
        <v>0</v>
      </c>
      <c r="DH49" s="28">
        <f t="shared" si="120"/>
        <v>0</v>
      </c>
      <c r="DI49" s="28">
        <f t="shared" si="120"/>
        <v>0</v>
      </c>
      <c r="DJ49" s="26">
        <f t="shared" si="59"/>
        <v>70000</v>
      </c>
    </row>
    <row r="50" spans="1:114" ht="25.5">
      <c r="A50" s="467"/>
      <c r="B50" s="24" t="s">
        <v>346</v>
      </c>
      <c r="C50" s="49"/>
      <c r="D50" s="257" t="s">
        <v>371</v>
      </c>
      <c r="E50" s="35"/>
      <c r="F50" s="35"/>
      <c r="G50" s="35"/>
      <c r="H50" s="35"/>
      <c r="I50" s="35"/>
      <c r="J50" s="35"/>
      <c r="K50" s="35"/>
      <c r="L50" s="35"/>
      <c r="M50" s="35"/>
      <c r="N50" s="35"/>
      <c r="O50" s="35"/>
      <c r="P50" s="15"/>
      <c r="Q50" s="35"/>
      <c r="R50" s="35"/>
      <c r="S50" s="35"/>
      <c r="T50" s="35"/>
      <c r="U50" s="35"/>
      <c r="V50" s="35"/>
      <c r="W50" s="35"/>
      <c r="X50" s="35"/>
      <c r="Y50" s="35"/>
      <c r="Z50" s="35"/>
      <c r="AA50" s="35"/>
      <c r="AB50" s="15"/>
      <c r="AC50" s="35"/>
      <c r="AD50" s="35"/>
      <c r="AE50" s="35"/>
      <c r="AF50" s="35"/>
      <c r="AG50" s="35"/>
      <c r="AH50" s="35"/>
      <c r="AI50" s="35"/>
      <c r="AJ50" s="35"/>
      <c r="AK50" s="35"/>
      <c r="AL50" s="35"/>
      <c r="AM50" s="35"/>
      <c r="AN50" s="15"/>
      <c r="AO50" s="35"/>
      <c r="AP50" s="35"/>
      <c r="AQ50" s="35"/>
      <c r="AR50" s="35"/>
      <c r="AS50" s="35"/>
      <c r="AT50" s="35"/>
      <c r="AU50" s="35"/>
      <c r="AV50" s="35"/>
      <c r="AW50" s="35"/>
      <c r="AX50" s="35"/>
      <c r="AY50" s="35"/>
      <c r="AZ50" s="15"/>
      <c r="BA50" s="35"/>
      <c r="BB50" s="35"/>
      <c r="BC50" s="35"/>
      <c r="BD50" s="35"/>
      <c r="BE50" s="35"/>
      <c r="BF50" s="35"/>
      <c r="BG50" s="35"/>
      <c r="BH50" s="35"/>
      <c r="BI50" s="35"/>
      <c r="BJ50" s="35"/>
      <c r="BK50" s="35"/>
      <c r="BL50" s="15"/>
      <c r="BM50" s="35"/>
      <c r="BN50" s="35"/>
      <c r="BO50" s="35"/>
      <c r="BP50" s="35"/>
      <c r="BQ50" s="35"/>
      <c r="BR50" s="35"/>
      <c r="BS50" s="35"/>
      <c r="BT50" s="35"/>
      <c r="BU50" s="35"/>
      <c r="BV50" s="35"/>
      <c r="BW50" s="35"/>
      <c r="BX50" s="15"/>
      <c r="BY50" s="44"/>
      <c r="BZ50" s="44"/>
      <c r="CA50" s="44"/>
      <c r="CB50" s="44"/>
      <c r="CC50" s="44"/>
      <c r="CD50" s="44"/>
      <c r="CE50" s="44"/>
      <c r="CF50" s="44"/>
      <c r="CG50" s="44"/>
      <c r="CH50" s="44"/>
      <c r="CI50" s="44"/>
      <c r="CJ50" s="40"/>
      <c r="CK50" s="247"/>
      <c r="CL50" s="247">
        <f t="shared" si="25"/>
        <v>0</v>
      </c>
      <c r="CM50" s="40">
        <f>CM51</f>
        <v>195500</v>
      </c>
      <c r="CN50" s="40">
        <f aca="true" t="shared" si="121" ref="CN50:CW50">CN51</f>
        <v>195500</v>
      </c>
      <c r="CO50" s="40">
        <f t="shared" si="121"/>
        <v>0</v>
      </c>
      <c r="CP50" s="40">
        <f t="shared" si="121"/>
        <v>0</v>
      </c>
      <c r="CQ50" s="40">
        <f t="shared" si="121"/>
        <v>0</v>
      </c>
      <c r="CR50" s="40">
        <f t="shared" si="121"/>
        <v>0</v>
      </c>
      <c r="CS50" s="40">
        <f t="shared" si="121"/>
        <v>0</v>
      </c>
      <c r="CT50" s="40">
        <f t="shared" si="121"/>
        <v>0</v>
      </c>
      <c r="CU50" s="40">
        <f t="shared" si="121"/>
        <v>0</v>
      </c>
      <c r="CV50" s="40">
        <f t="shared" si="121"/>
        <v>0</v>
      </c>
      <c r="CW50" s="40">
        <f t="shared" si="121"/>
        <v>0</v>
      </c>
      <c r="CX50" s="40">
        <f t="shared" si="110"/>
        <v>195500</v>
      </c>
      <c r="CY50" s="26">
        <f t="shared" si="120"/>
        <v>195500</v>
      </c>
      <c r="CZ50" s="26">
        <f t="shared" si="120"/>
        <v>195500</v>
      </c>
      <c r="DA50" s="26">
        <f t="shared" si="120"/>
        <v>0</v>
      </c>
      <c r="DB50" s="26">
        <f t="shared" si="120"/>
        <v>0</v>
      </c>
      <c r="DC50" s="26">
        <f t="shared" si="120"/>
        <v>0</v>
      </c>
      <c r="DD50" s="26">
        <f t="shared" si="120"/>
        <v>0</v>
      </c>
      <c r="DE50" s="26">
        <f t="shared" si="120"/>
        <v>0</v>
      </c>
      <c r="DF50" s="26">
        <f t="shared" si="120"/>
        <v>0</v>
      </c>
      <c r="DG50" s="26">
        <f t="shared" si="120"/>
        <v>0</v>
      </c>
      <c r="DH50" s="26">
        <f t="shared" si="120"/>
        <v>0</v>
      </c>
      <c r="DI50" s="26">
        <f t="shared" si="120"/>
        <v>0</v>
      </c>
      <c r="DJ50" s="26">
        <f t="shared" si="59"/>
        <v>195500</v>
      </c>
    </row>
    <row r="51" spans="1:114" ht="38.25">
      <c r="A51" s="467"/>
      <c r="B51" s="73" t="s">
        <v>348</v>
      </c>
      <c r="C51" s="74" t="s">
        <v>349</v>
      </c>
      <c r="D51" s="256" t="s">
        <v>350</v>
      </c>
      <c r="E51" s="35"/>
      <c r="F51" s="35"/>
      <c r="G51" s="35"/>
      <c r="H51" s="35"/>
      <c r="I51" s="35"/>
      <c r="J51" s="35"/>
      <c r="K51" s="35"/>
      <c r="L51" s="35"/>
      <c r="M51" s="35"/>
      <c r="N51" s="35"/>
      <c r="O51" s="35"/>
      <c r="P51" s="15"/>
      <c r="Q51" s="35"/>
      <c r="R51" s="35"/>
      <c r="S51" s="35"/>
      <c r="T51" s="35"/>
      <c r="U51" s="35"/>
      <c r="V51" s="35"/>
      <c r="W51" s="35"/>
      <c r="X51" s="35"/>
      <c r="Y51" s="35"/>
      <c r="Z51" s="35"/>
      <c r="AA51" s="35"/>
      <c r="AB51" s="15"/>
      <c r="AC51" s="35"/>
      <c r="AD51" s="35"/>
      <c r="AE51" s="35"/>
      <c r="AF51" s="35"/>
      <c r="AG51" s="35"/>
      <c r="AH51" s="35"/>
      <c r="AI51" s="35"/>
      <c r="AJ51" s="35"/>
      <c r="AK51" s="35"/>
      <c r="AL51" s="35"/>
      <c r="AM51" s="35"/>
      <c r="AN51" s="15"/>
      <c r="AO51" s="35"/>
      <c r="AP51" s="35"/>
      <c r="AQ51" s="35"/>
      <c r="AR51" s="35"/>
      <c r="AS51" s="35"/>
      <c r="AT51" s="35"/>
      <c r="AU51" s="35"/>
      <c r="AV51" s="35"/>
      <c r="AW51" s="35"/>
      <c r="AX51" s="35"/>
      <c r="AY51" s="35"/>
      <c r="AZ51" s="15"/>
      <c r="BA51" s="35"/>
      <c r="BB51" s="35"/>
      <c r="BC51" s="35"/>
      <c r="BD51" s="35"/>
      <c r="BE51" s="35"/>
      <c r="BF51" s="35"/>
      <c r="BG51" s="35"/>
      <c r="BH51" s="35"/>
      <c r="BI51" s="35"/>
      <c r="BJ51" s="35"/>
      <c r="BK51" s="35"/>
      <c r="BL51" s="15"/>
      <c r="BM51" s="35"/>
      <c r="BN51" s="35"/>
      <c r="BO51" s="35"/>
      <c r="BP51" s="35"/>
      <c r="BQ51" s="35"/>
      <c r="BR51" s="35"/>
      <c r="BS51" s="35"/>
      <c r="BT51" s="35"/>
      <c r="BU51" s="35"/>
      <c r="BV51" s="35"/>
      <c r="BW51" s="35"/>
      <c r="BX51" s="15"/>
      <c r="BY51" s="44"/>
      <c r="BZ51" s="44"/>
      <c r="CA51" s="44"/>
      <c r="CB51" s="44"/>
      <c r="CC51" s="44"/>
      <c r="CD51" s="44"/>
      <c r="CE51" s="44"/>
      <c r="CF51" s="44"/>
      <c r="CG51" s="44"/>
      <c r="CH51" s="44"/>
      <c r="CI51" s="44"/>
      <c r="CJ51" s="40"/>
      <c r="CK51" s="247">
        <v>5500</v>
      </c>
      <c r="CL51" s="247">
        <f t="shared" si="25"/>
        <v>5500</v>
      </c>
      <c r="CM51" s="44">
        <v>195500</v>
      </c>
      <c r="CN51" s="44">
        <v>195500</v>
      </c>
      <c r="CO51" s="44"/>
      <c r="CP51" s="44"/>
      <c r="CQ51" s="44"/>
      <c r="CR51" s="44"/>
      <c r="CS51" s="44"/>
      <c r="CT51" s="44"/>
      <c r="CU51" s="44"/>
      <c r="CV51" s="44"/>
      <c r="CW51" s="44"/>
      <c r="CX51" s="40">
        <f t="shared" si="110"/>
        <v>195500</v>
      </c>
      <c r="CY51" s="28">
        <f t="shared" si="120"/>
        <v>195500</v>
      </c>
      <c r="CZ51" s="28">
        <f t="shared" si="120"/>
        <v>195500</v>
      </c>
      <c r="DA51" s="28">
        <f t="shared" si="120"/>
        <v>0</v>
      </c>
      <c r="DB51" s="28">
        <f t="shared" si="120"/>
        <v>0</v>
      </c>
      <c r="DC51" s="28">
        <f t="shared" si="120"/>
        <v>0</v>
      </c>
      <c r="DD51" s="28">
        <f t="shared" si="120"/>
        <v>0</v>
      </c>
      <c r="DE51" s="28">
        <f t="shared" si="120"/>
        <v>0</v>
      </c>
      <c r="DF51" s="28">
        <f t="shared" si="120"/>
        <v>0</v>
      </c>
      <c r="DG51" s="28">
        <f t="shared" si="120"/>
        <v>0</v>
      </c>
      <c r="DH51" s="28">
        <f t="shared" si="120"/>
        <v>0</v>
      </c>
      <c r="DI51" s="28">
        <f t="shared" si="120"/>
        <v>0</v>
      </c>
      <c r="DJ51" s="26">
        <f t="shared" si="59"/>
        <v>195500</v>
      </c>
    </row>
    <row r="52" spans="1:114" ht="12.75">
      <c r="A52" s="467"/>
      <c r="B52" s="48" t="s">
        <v>195</v>
      </c>
      <c r="C52" s="51"/>
      <c r="D52" s="257" t="s">
        <v>196</v>
      </c>
      <c r="E52" s="15">
        <f>E53</f>
        <v>38660</v>
      </c>
      <c r="F52" s="15">
        <f aca="true" t="shared" si="122" ref="F52:AM52">F53</f>
        <v>38660</v>
      </c>
      <c r="G52" s="15">
        <f t="shared" si="122"/>
        <v>0</v>
      </c>
      <c r="H52" s="15">
        <f t="shared" si="122"/>
        <v>0</v>
      </c>
      <c r="I52" s="15">
        <f t="shared" si="122"/>
        <v>0</v>
      </c>
      <c r="J52" s="15">
        <f t="shared" si="122"/>
        <v>0</v>
      </c>
      <c r="K52" s="15">
        <f t="shared" si="122"/>
        <v>0</v>
      </c>
      <c r="L52" s="15">
        <f t="shared" si="122"/>
        <v>0</v>
      </c>
      <c r="M52" s="15">
        <f t="shared" si="122"/>
        <v>0</v>
      </c>
      <c r="N52" s="15">
        <f t="shared" si="122"/>
        <v>0</v>
      </c>
      <c r="O52" s="15">
        <f t="shared" si="122"/>
        <v>0</v>
      </c>
      <c r="P52" s="15">
        <f t="shared" si="6"/>
        <v>38660</v>
      </c>
      <c r="Q52" s="15">
        <f>Q53</f>
        <v>0</v>
      </c>
      <c r="R52" s="15">
        <f t="shared" si="122"/>
        <v>0</v>
      </c>
      <c r="S52" s="15">
        <f t="shared" si="122"/>
        <v>0</v>
      </c>
      <c r="T52" s="15">
        <f t="shared" si="122"/>
        <v>0</v>
      </c>
      <c r="U52" s="15">
        <f t="shared" si="122"/>
        <v>0</v>
      </c>
      <c r="V52" s="15">
        <f t="shared" si="122"/>
        <v>0</v>
      </c>
      <c r="W52" s="15">
        <f t="shared" si="122"/>
        <v>0</v>
      </c>
      <c r="X52" s="15">
        <f t="shared" si="122"/>
        <v>0</v>
      </c>
      <c r="Y52" s="15">
        <f t="shared" si="122"/>
        <v>0</v>
      </c>
      <c r="Z52" s="15">
        <f t="shared" si="122"/>
        <v>0</v>
      </c>
      <c r="AA52" s="15">
        <f t="shared" si="122"/>
        <v>0</v>
      </c>
      <c r="AB52" s="15">
        <f t="shared" si="122"/>
        <v>0</v>
      </c>
      <c r="AC52" s="15">
        <f>AC53</f>
        <v>38660</v>
      </c>
      <c r="AD52" s="15">
        <f t="shared" si="122"/>
        <v>38660</v>
      </c>
      <c r="AE52" s="15">
        <f t="shared" si="122"/>
        <v>0</v>
      </c>
      <c r="AF52" s="15">
        <f t="shared" si="122"/>
        <v>0</v>
      </c>
      <c r="AG52" s="15">
        <f t="shared" si="122"/>
        <v>0</v>
      </c>
      <c r="AH52" s="15">
        <f t="shared" si="122"/>
        <v>0</v>
      </c>
      <c r="AI52" s="15">
        <f t="shared" si="122"/>
        <v>0</v>
      </c>
      <c r="AJ52" s="15">
        <f t="shared" si="122"/>
        <v>0</v>
      </c>
      <c r="AK52" s="15">
        <f t="shared" si="122"/>
        <v>0</v>
      </c>
      <c r="AL52" s="15">
        <f t="shared" si="122"/>
        <v>0</v>
      </c>
      <c r="AM52" s="15">
        <f t="shared" si="122"/>
        <v>0</v>
      </c>
      <c r="AN52" s="15">
        <f t="shared" si="7"/>
        <v>38660</v>
      </c>
      <c r="AO52" s="15">
        <f>AO53</f>
        <v>65000</v>
      </c>
      <c r="AP52" s="15">
        <f aca="true" t="shared" si="123" ref="AP52:BK52">AP53</f>
        <v>65000</v>
      </c>
      <c r="AQ52" s="15">
        <f t="shared" si="123"/>
        <v>0</v>
      </c>
      <c r="AR52" s="15">
        <f t="shared" si="123"/>
        <v>0</v>
      </c>
      <c r="AS52" s="15">
        <f t="shared" si="123"/>
        <v>0</v>
      </c>
      <c r="AT52" s="15">
        <f t="shared" si="123"/>
        <v>0</v>
      </c>
      <c r="AU52" s="15">
        <f t="shared" si="123"/>
        <v>0</v>
      </c>
      <c r="AV52" s="15">
        <f t="shared" si="123"/>
        <v>0</v>
      </c>
      <c r="AW52" s="15">
        <f t="shared" si="123"/>
        <v>0</v>
      </c>
      <c r="AX52" s="15">
        <f t="shared" si="123"/>
        <v>0</v>
      </c>
      <c r="AY52" s="15">
        <f t="shared" si="123"/>
        <v>0</v>
      </c>
      <c r="AZ52" s="15">
        <f t="shared" si="123"/>
        <v>65000</v>
      </c>
      <c r="BA52" s="15">
        <f>BA53</f>
        <v>103660</v>
      </c>
      <c r="BB52" s="15">
        <f t="shared" si="123"/>
        <v>103660</v>
      </c>
      <c r="BC52" s="15">
        <f t="shared" si="123"/>
        <v>0</v>
      </c>
      <c r="BD52" s="15">
        <f t="shared" si="123"/>
        <v>0</v>
      </c>
      <c r="BE52" s="15">
        <f t="shared" si="123"/>
        <v>0</v>
      </c>
      <c r="BF52" s="15">
        <f t="shared" si="123"/>
        <v>0</v>
      </c>
      <c r="BG52" s="15">
        <f t="shared" si="123"/>
        <v>0</v>
      </c>
      <c r="BH52" s="15">
        <f t="shared" si="123"/>
        <v>0</v>
      </c>
      <c r="BI52" s="15">
        <f t="shared" si="123"/>
        <v>0</v>
      </c>
      <c r="BJ52" s="15">
        <f t="shared" si="123"/>
        <v>0</v>
      </c>
      <c r="BK52" s="15">
        <f t="shared" si="123"/>
        <v>0</v>
      </c>
      <c r="BL52" s="15">
        <f t="shared" si="9"/>
        <v>103660</v>
      </c>
      <c r="BM52" s="15">
        <f>BM53</f>
        <v>0</v>
      </c>
      <c r="BN52" s="15">
        <f aca="true" t="shared" si="124" ref="BN52:CI52">BN53</f>
        <v>0</v>
      </c>
      <c r="BO52" s="15">
        <f t="shared" si="124"/>
        <v>0</v>
      </c>
      <c r="BP52" s="15">
        <f t="shared" si="124"/>
        <v>0</v>
      </c>
      <c r="BQ52" s="15">
        <f t="shared" si="124"/>
        <v>0</v>
      </c>
      <c r="BR52" s="15">
        <f t="shared" si="124"/>
        <v>0</v>
      </c>
      <c r="BS52" s="15">
        <f t="shared" si="124"/>
        <v>0</v>
      </c>
      <c r="BT52" s="15">
        <f t="shared" si="124"/>
        <v>0</v>
      </c>
      <c r="BU52" s="15">
        <f t="shared" si="124"/>
        <v>0</v>
      </c>
      <c r="BV52" s="15">
        <f t="shared" si="124"/>
        <v>0</v>
      </c>
      <c r="BW52" s="15">
        <f t="shared" si="124"/>
        <v>0</v>
      </c>
      <c r="BX52" s="15">
        <f t="shared" si="124"/>
        <v>0</v>
      </c>
      <c r="BY52" s="40">
        <f>BY53</f>
        <v>103660</v>
      </c>
      <c r="BZ52" s="40">
        <f t="shared" si="124"/>
        <v>103660</v>
      </c>
      <c r="CA52" s="40">
        <f t="shared" si="124"/>
        <v>0</v>
      </c>
      <c r="CB52" s="40">
        <f t="shared" si="124"/>
        <v>0</v>
      </c>
      <c r="CC52" s="40">
        <f t="shared" si="124"/>
        <v>0</v>
      </c>
      <c r="CD52" s="40">
        <f t="shared" si="124"/>
        <v>0</v>
      </c>
      <c r="CE52" s="40">
        <f t="shared" si="124"/>
        <v>0</v>
      </c>
      <c r="CF52" s="40">
        <f t="shared" si="124"/>
        <v>0</v>
      </c>
      <c r="CG52" s="40">
        <f t="shared" si="124"/>
        <v>0</v>
      </c>
      <c r="CH52" s="40">
        <f t="shared" si="124"/>
        <v>0</v>
      </c>
      <c r="CI52" s="40">
        <f t="shared" si="124"/>
        <v>0</v>
      </c>
      <c r="CJ52" s="40">
        <f t="shared" si="11"/>
        <v>103660</v>
      </c>
      <c r="CK52" s="247"/>
      <c r="CL52" s="247">
        <f t="shared" si="25"/>
        <v>-103660</v>
      </c>
      <c r="CM52" s="40">
        <f>CM53</f>
        <v>45120</v>
      </c>
      <c r="CN52" s="40">
        <f aca="true" t="shared" si="125" ref="CN52:DI52">CN53</f>
        <v>45120</v>
      </c>
      <c r="CO52" s="40">
        <f t="shared" si="125"/>
        <v>0</v>
      </c>
      <c r="CP52" s="40">
        <f t="shared" si="125"/>
        <v>0</v>
      </c>
      <c r="CQ52" s="40">
        <f t="shared" si="125"/>
        <v>0</v>
      </c>
      <c r="CR52" s="40">
        <f t="shared" si="125"/>
        <v>0</v>
      </c>
      <c r="CS52" s="40">
        <f t="shared" si="125"/>
        <v>0</v>
      </c>
      <c r="CT52" s="40">
        <f t="shared" si="125"/>
        <v>0</v>
      </c>
      <c r="CU52" s="40">
        <f t="shared" si="125"/>
        <v>0</v>
      </c>
      <c r="CV52" s="40">
        <f t="shared" si="125"/>
        <v>0</v>
      </c>
      <c r="CW52" s="40">
        <f t="shared" si="125"/>
        <v>0</v>
      </c>
      <c r="CX52" s="40">
        <f t="shared" si="125"/>
        <v>45120</v>
      </c>
      <c r="CY52" s="26">
        <f>CY53</f>
        <v>148780</v>
      </c>
      <c r="CZ52" s="26">
        <f t="shared" si="125"/>
        <v>148780</v>
      </c>
      <c r="DA52" s="26">
        <f t="shared" si="125"/>
        <v>0</v>
      </c>
      <c r="DB52" s="26">
        <f t="shared" si="125"/>
        <v>0</v>
      </c>
      <c r="DC52" s="26">
        <f t="shared" si="125"/>
        <v>0</v>
      </c>
      <c r="DD52" s="26">
        <f t="shared" si="125"/>
        <v>0</v>
      </c>
      <c r="DE52" s="26">
        <f t="shared" si="125"/>
        <v>0</v>
      </c>
      <c r="DF52" s="26">
        <f t="shared" si="125"/>
        <v>0</v>
      </c>
      <c r="DG52" s="26">
        <f t="shared" si="125"/>
        <v>0</v>
      </c>
      <c r="DH52" s="26">
        <f t="shared" si="125"/>
        <v>0</v>
      </c>
      <c r="DI52" s="26">
        <f t="shared" si="125"/>
        <v>0</v>
      </c>
      <c r="DJ52" s="26">
        <f t="shared" si="59"/>
        <v>148780</v>
      </c>
    </row>
    <row r="53" spans="1:114" ht="12.75">
      <c r="A53" s="468"/>
      <c r="B53" s="70" t="s">
        <v>200</v>
      </c>
      <c r="C53" s="49" t="s">
        <v>198</v>
      </c>
      <c r="D53" s="75" t="s">
        <v>201</v>
      </c>
      <c r="E53" s="35">
        <v>38660</v>
      </c>
      <c r="F53" s="35">
        <v>38660</v>
      </c>
      <c r="G53" s="35"/>
      <c r="H53" s="35"/>
      <c r="I53" s="35"/>
      <c r="J53" s="35"/>
      <c r="K53" s="35"/>
      <c r="L53" s="35"/>
      <c r="M53" s="35"/>
      <c r="N53" s="35"/>
      <c r="O53" s="35"/>
      <c r="P53" s="15">
        <f t="shared" si="6"/>
        <v>38660</v>
      </c>
      <c r="Q53" s="35"/>
      <c r="R53" s="35"/>
      <c r="S53" s="35"/>
      <c r="T53" s="35"/>
      <c r="U53" s="35"/>
      <c r="V53" s="35"/>
      <c r="W53" s="35"/>
      <c r="X53" s="35"/>
      <c r="Y53" s="35"/>
      <c r="Z53" s="35"/>
      <c r="AA53" s="35"/>
      <c r="AB53" s="15">
        <f>V53+Q53</f>
        <v>0</v>
      </c>
      <c r="AC53" s="35">
        <f aca="true" t="shared" si="126" ref="AC53:AM53">Q53+E53</f>
        <v>38660</v>
      </c>
      <c r="AD53" s="35">
        <f t="shared" si="126"/>
        <v>38660</v>
      </c>
      <c r="AE53" s="35">
        <f t="shared" si="126"/>
        <v>0</v>
      </c>
      <c r="AF53" s="35">
        <f t="shared" si="126"/>
        <v>0</v>
      </c>
      <c r="AG53" s="35">
        <f t="shared" si="126"/>
        <v>0</v>
      </c>
      <c r="AH53" s="35">
        <f t="shared" si="126"/>
        <v>0</v>
      </c>
      <c r="AI53" s="35">
        <f t="shared" si="126"/>
        <v>0</v>
      </c>
      <c r="AJ53" s="35">
        <f t="shared" si="126"/>
        <v>0</v>
      </c>
      <c r="AK53" s="35">
        <f t="shared" si="126"/>
        <v>0</v>
      </c>
      <c r="AL53" s="35">
        <f t="shared" si="126"/>
        <v>0</v>
      </c>
      <c r="AM53" s="35">
        <f t="shared" si="126"/>
        <v>0</v>
      </c>
      <c r="AN53" s="15">
        <f t="shared" si="7"/>
        <v>38660</v>
      </c>
      <c r="AO53" s="35">
        <v>65000</v>
      </c>
      <c r="AP53" s="35">
        <v>65000</v>
      </c>
      <c r="AQ53" s="35"/>
      <c r="AR53" s="35"/>
      <c r="AS53" s="35"/>
      <c r="AT53" s="35"/>
      <c r="AU53" s="35"/>
      <c r="AV53" s="35"/>
      <c r="AW53" s="35"/>
      <c r="AX53" s="35"/>
      <c r="AY53" s="35"/>
      <c r="AZ53" s="15">
        <f>AT53+AO53</f>
        <v>65000</v>
      </c>
      <c r="BA53" s="35">
        <f aca="true" t="shared" si="127" ref="BA53:BK53">AO53+AC53</f>
        <v>103660</v>
      </c>
      <c r="BB53" s="35">
        <f t="shared" si="127"/>
        <v>103660</v>
      </c>
      <c r="BC53" s="35">
        <f t="shared" si="127"/>
        <v>0</v>
      </c>
      <c r="BD53" s="35">
        <f t="shared" si="127"/>
        <v>0</v>
      </c>
      <c r="BE53" s="35">
        <f t="shared" si="127"/>
        <v>0</v>
      </c>
      <c r="BF53" s="35">
        <f t="shared" si="127"/>
        <v>0</v>
      </c>
      <c r="BG53" s="35">
        <f t="shared" si="127"/>
        <v>0</v>
      </c>
      <c r="BH53" s="35">
        <f t="shared" si="127"/>
        <v>0</v>
      </c>
      <c r="BI53" s="35">
        <f t="shared" si="127"/>
        <v>0</v>
      </c>
      <c r="BJ53" s="35">
        <f t="shared" si="127"/>
        <v>0</v>
      </c>
      <c r="BK53" s="35">
        <f t="shared" si="127"/>
        <v>0</v>
      </c>
      <c r="BL53" s="15">
        <f t="shared" si="9"/>
        <v>103660</v>
      </c>
      <c r="BM53" s="35"/>
      <c r="BN53" s="35"/>
      <c r="BO53" s="35"/>
      <c r="BP53" s="35"/>
      <c r="BQ53" s="35"/>
      <c r="BR53" s="35"/>
      <c r="BS53" s="35"/>
      <c r="BT53" s="35"/>
      <c r="BU53" s="35"/>
      <c r="BV53" s="35"/>
      <c r="BW53" s="35"/>
      <c r="BX53" s="15">
        <f>BR53+BM53</f>
        <v>0</v>
      </c>
      <c r="BY53" s="44">
        <f aca="true" t="shared" si="128" ref="BY53:CI53">BM53+BA53</f>
        <v>103660</v>
      </c>
      <c r="BZ53" s="44">
        <f t="shared" si="128"/>
        <v>103660</v>
      </c>
      <c r="CA53" s="44">
        <f t="shared" si="128"/>
        <v>0</v>
      </c>
      <c r="CB53" s="44">
        <f t="shared" si="128"/>
        <v>0</v>
      </c>
      <c r="CC53" s="44">
        <f t="shared" si="128"/>
        <v>0</v>
      </c>
      <c r="CD53" s="44">
        <f t="shared" si="128"/>
        <v>0</v>
      </c>
      <c r="CE53" s="44">
        <f t="shared" si="128"/>
        <v>0</v>
      </c>
      <c r="CF53" s="44">
        <f t="shared" si="128"/>
        <v>0</v>
      </c>
      <c r="CG53" s="44">
        <f t="shared" si="128"/>
        <v>0</v>
      </c>
      <c r="CH53" s="44">
        <f t="shared" si="128"/>
        <v>0</v>
      </c>
      <c r="CI53" s="44">
        <f t="shared" si="128"/>
        <v>0</v>
      </c>
      <c r="CJ53" s="40">
        <f t="shared" si="11"/>
        <v>103660</v>
      </c>
      <c r="CK53" s="247">
        <v>148780</v>
      </c>
      <c r="CL53" s="247">
        <f t="shared" si="25"/>
        <v>45120</v>
      </c>
      <c r="CM53" s="44">
        <v>45120</v>
      </c>
      <c r="CN53" s="44">
        <v>45120</v>
      </c>
      <c r="CO53" s="44"/>
      <c r="CP53" s="44"/>
      <c r="CQ53" s="44"/>
      <c r="CR53" s="44"/>
      <c r="CS53" s="44"/>
      <c r="CT53" s="44"/>
      <c r="CU53" s="44"/>
      <c r="CV53" s="44"/>
      <c r="CW53" s="44"/>
      <c r="CX53" s="40">
        <f>CR53+CM53</f>
        <v>45120</v>
      </c>
      <c r="CY53" s="28">
        <f aca="true" t="shared" si="129" ref="CY53:DI53">CM53+BY53</f>
        <v>148780</v>
      </c>
      <c r="CZ53" s="28">
        <f t="shared" si="129"/>
        <v>148780</v>
      </c>
      <c r="DA53" s="28">
        <f t="shared" si="129"/>
        <v>0</v>
      </c>
      <c r="DB53" s="28">
        <f t="shared" si="129"/>
        <v>0</v>
      </c>
      <c r="DC53" s="28">
        <f t="shared" si="129"/>
        <v>0</v>
      </c>
      <c r="DD53" s="28">
        <f t="shared" si="129"/>
        <v>0</v>
      </c>
      <c r="DE53" s="28">
        <f t="shared" si="129"/>
        <v>0</v>
      </c>
      <c r="DF53" s="28">
        <f t="shared" si="129"/>
        <v>0</v>
      </c>
      <c r="DG53" s="28">
        <f t="shared" si="129"/>
        <v>0</v>
      </c>
      <c r="DH53" s="28">
        <f t="shared" si="129"/>
        <v>0</v>
      </c>
      <c r="DI53" s="28">
        <f t="shared" si="129"/>
        <v>0</v>
      </c>
      <c r="DJ53" s="26">
        <f t="shared" si="59"/>
        <v>148780</v>
      </c>
    </row>
    <row r="54" spans="1:114" s="12" customFormat="1" ht="25.5">
      <c r="A54" s="216" t="s">
        <v>230</v>
      </c>
      <c r="B54" s="217"/>
      <c r="C54" s="51"/>
      <c r="D54" s="257" t="s">
        <v>231</v>
      </c>
      <c r="E54" s="15">
        <f>E55+E65+E67</f>
        <v>63761767</v>
      </c>
      <c r="F54" s="15">
        <f aca="true" t="shared" si="130" ref="F54:O54">F55+F65+F67</f>
        <v>63761767</v>
      </c>
      <c r="G54" s="15">
        <f t="shared" si="130"/>
        <v>53020968</v>
      </c>
      <c r="H54" s="15">
        <f t="shared" si="130"/>
        <v>6590533</v>
      </c>
      <c r="I54" s="15">
        <f t="shared" si="130"/>
        <v>0</v>
      </c>
      <c r="J54" s="15">
        <f t="shared" si="130"/>
        <v>907550</v>
      </c>
      <c r="K54" s="15">
        <f t="shared" si="130"/>
        <v>907550</v>
      </c>
      <c r="L54" s="15">
        <f t="shared" si="130"/>
        <v>0</v>
      </c>
      <c r="M54" s="15">
        <f t="shared" si="130"/>
        <v>0</v>
      </c>
      <c r="N54" s="15">
        <f t="shared" si="130"/>
        <v>0</v>
      </c>
      <c r="O54" s="15">
        <f t="shared" si="130"/>
        <v>0</v>
      </c>
      <c r="P54" s="15">
        <f t="shared" si="6"/>
        <v>64669317</v>
      </c>
      <c r="Q54" s="15">
        <f>Q55+Q65+Q67</f>
        <v>11600</v>
      </c>
      <c r="R54" s="15">
        <f aca="true" t="shared" si="131" ref="R54:AB54">R55+R65+R67</f>
        <v>11600</v>
      </c>
      <c r="S54" s="15">
        <f t="shared" si="131"/>
        <v>-153900</v>
      </c>
      <c r="T54" s="15">
        <f t="shared" si="131"/>
        <v>9500</v>
      </c>
      <c r="U54" s="15">
        <f t="shared" si="131"/>
        <v>0</v>
      </c>
      <c r="V54" s="15">
        <f t="shared" si="131"/>
        <v>0</v>
      </c>
      <c r="W54" s="15">
        <f t="shared" si="131"/>
        <v>0</v>
      </c>
      <c r="X54" s="15">
        <f t="shared" si="131"/>
        <v>0</v>
      </c>
      <c r="Y54" s="15">
        <f t="shared" si="131"/>
        <v>0</v>
      </c>
      <c r="Z54" s="15">
        <f t="shared" si="131"/>
        <v>0</v>
      </c>
      <c r="AA54" s="15">
        <f t="shared" si="131"/>
        <v>0</v>
      </c>
      <c r="AB54" s="15">
        <f t="shared" si="131"/>
        <v>11600</v>
      </c>
      <c r="AC54" s="15">
        <f>AC55+AC65+AC67</f>
        <v>63773367</v>
      </c>
      <c r="AD54" s="15">
        <f aca="true" t="shared" si="132" ref="AD54:AM54">AD55+AD65+AD67</f>
        <v>63773367</v>
      </c>
      <c r="AE54" s="15">
        <f t="shared" si="132"/>
        <v>52867068</v>
      </c>
      <c r="AF54" s="15">
        <f t="shared" si="132"/>
        <v>6600033</v>
      </c>
      <c r="AG54" s="15">
        <f t="shared" si="132"/>
        <v>0</v>
      </c>
      <c r="AH54" s="15">
        <f t="shared" si="132"/>
        <v>907550</v>
      </c>
      <c r="AI54" s="15">
        <f t="shared" si="132"/>
        <v>907550</v>
      </c>
      <c r="AJ54" s="15">
        <f t="shared" si="132"/>
        <v>0</v>
      </c>
      <c r="AK54" s="15">
        <f t="shared" si="132"/>
        <v>0</v>
      </c>
      <c r="AL54" s="15">
        <f t="shared" si="132"/>
        <v>0</v>
      </c>
      <c r="AM54" s="15">
        <f t="shared" si="132"/>
        <v>0</v>
      </c>
      <c r="AN54" s="15">
        <f t="shared" si="7"/>
        <v>64680917</v>
      </c>
      <c r="AO54" s="15">
        <f>AO55+AO65+AO67</f>
        <v>1868477</v>
      </c>
      <c r="AP54" s="15">
        <f aca="true" t="shared" si="133" ref="AP54:AZ54">AP55+AP65+AP67</f>
        <v>1868477</v>
      </c>
      <c r="AQ54" s="15">
        <f t="shared" si="133"/>
        <v>1534666</v>
      </c>
      <c r="AR54" s="15">
        <f t="shared" si="133"/>
        <v>0</v>
      </c>
      <c r="AS54" s="15">
        <f t="shared" si="133"/>
        <v>0</v>
      </c>
      <c r="AT54" s="15">
        <f t="shared" si="133"/>
        <v>1738239.1</v>
      </c>
      <c r="AU54" s="15">
        <f t="shared" si="133"/>
        <v>110559.72</v>
      </c>
      <c r="AV54" s="15">
        <f t="shared" si="133"/>
        <v>0</v>
      </c>
      <c r="AW54" s="15">
        <f t="shared" si="133"/>
        <v>14452.1</v>
      </c>
      <c r="AX54" s="15">
        <f t="shared" si="133"/>
        <v>1627679.38</v>
      </c>
      <c r="AY54" s="15">
        <f t="shared" si="133"/>
        <v>1627679.38</v>
      </c>
      <c r="AZ54" s="15">
        <f t="shared" si="133"/>
        <v>3606716.1</v>
      </c>
      <c r="BA54" s="15">
        <f>BA55+BA65+BA67</f>
        <v>65641844</v>
      </c>
      <c r="BB54" s="15">
        <f aca="true" t="shared" si="134" ref="BB54:BK54">BB55+BB65+BB67</f>
        <v>65641844</v>
      </c>
      <c r="BC54" s="15">
        <f t="shared" si="134"/>
        <v>54401734</v>
      </c>
      <c r="BD54" s="15">
        <f t="shared" si="134"/>
        <v>6600033</v>
      </c>
      <c r="BE54" s="15">
        <f t="shared" si="134"/>
        <v>0</v>
      </c>
      <c r="BF54" s="15">
        <f t="shared" si="134"/>
        <v>2645789.1</v>
      </c>
      <c r="BG54" s="15">
        <f t="shared" si="134"/>
        <v>1018109.72</v>
      </c>
      <c r="BH54" s="15">
        <f t="shared" si="134"/>
        <v>0</v>
      </c>
      <c r="BI54" s="15">
        <f t="shared" si="134"/>
        <v>14452.1</v>
      </c>
      <c r="BJ54" s="15">
        <f t="shared" si="134"/>
        <v>1627679.38</v>
      </c>
      <c r="BK54" s="15">
        <f t="shared" si="134"/>
        <v>1627679.38</v>
      </c>
      <c r="BL54" s="15">
        <f t="shared" si="9"/>
        <v>68287633.1</v>
      </c>
      <c r="BM54" s="15">
        <f>BM55+BM65+BM67</f>
        <v>285100.6</v>
      </c>
      <c r="BN54" s="15">
        <f aca="true" t="shared" si="135" ref="BN54:BX54">BN55+BN65+BN67</f>
        <v>285100.6</v>
      </c>
      <c r="BO54" s="15">
        <f t="shared" si="135"/>
        <v>25064</v>
      </c>
      <c r="BP54" s="15">
        <f t="shared" si="135"/>
        <v>0</v>
      </c>
      <c r="BQ54" s="15">
        <f t="shared" si="135"/>
        <v>0</v>
      </c>
      <c r="BR54" s="15">
        <f t="shared" si="135"/>
        <v>1348528.01</v>
      </c>
      <c r="BS54" s="15">
        <f t="shared" si="135"/>
        <v>335913.25</v>
      </c>
      <c r="BT54" s="15">
        <f t="shared" si="135"/>
        <v>0</v>
      </c>
      <c r="BU54" s="15">
        <f t="shared" si="135"/>
        <v>33257.4</v>
      </c>
      <c r="BV54" s="15">
        <f t="shared" si="135"/>
        <v>1012614.76</v>
      </c>
      <c r="BW54" s="15">
        <f t="shared" si="135"/>
        <v>614895.2</v>
      </c>
      <c r="BX54" s="15">
        <f t="shared" si="135"/>
        <v>1633628.6099999999</v>
      </c>
      <c r="BY54" s="40">
        <f>BY55+BY65+BY67</f>
        <v>65981944.6</v>
      </c>
      <c r="BZ54" s="40">
        <f aca="true" t="shared" si="136" ref="BZ54:CI54">BZ55+BZ65+BZ67</f>
        <v>65981944.6</v>
      </c>
      <c r="CA54" s="40">
        <f t="shared" si="136"/>
        <v>44406460</v>
      </c>
      <c r="CB54" s="40">
        <f t="shared" si="136"/>
        <v>6600033</v>
      </c>
      <c r="CC54" s="40">
        <f t="shared" si="136"/>
        <v>0</v>
      </c>
      <c r="CD54" s="40">
        <f t="shared" si="136"/>
        <v>3994317.1100000003</v>
      </c>
      <c r="CE54" s="40">
        <f t="shared" si="136"/>
        <v>1354022.97</v>
      </c>
      <c r="CF54" s="40">
        <f t="shared" si="136"/>
        <v>0</v>
      </c>
      <c r="CG54" s="40">
        <f t="shared" si="136"/>
        <v>47709.5</v>
      </c>
      <c r="CH54" s="40">
        <f t="shared" si="136"/>
        <v>2640294.14</v>
      </c>
      <c r="CI54" s="40">
        <f t="shared" si="136"/>
        <v>2242574.58</v>
      </c>
      <c r="CJ54" s="40">
        <f t="shared" si="11"/>
        <v>69976261.71000001</v>
      </c>
      <c r="CK54" s="247"/>
      <c r="CL54" s="247">
        <f t="shared" si="25"/>
        <v>-65981944.6</v>
      </c>
      <c r="CM54" s="40">
        <f>CM55+CM65+CM67</f>
        <v>344008</v>
      </c>
      <c r="CN54" s="40">
        <f aca="true" t="shared" si="137" ref="CN54:CX54">CN55+CN65+CN67</f>
        <v>344008</v>
      </c>
      <c r="CO54" s="40">
        <f t="shared" si="137"/>
        <v>0</v>
      </c>
      <c r="CP54" s="40">
        <f t="shared" si="137"/>
        <v>0</v>
      </c>
      <c r="CQ54" s="40">
        <f t="shared" si="137"/>
        <v>0</v>
      </c>
      <c r="CR54" s="40">
        <f t="shared" si="137"/>
        <v>4240181.699999999</v>
      </c>
      <c r="CS54" s="40">
        <f t="shared" si="137"/>
        <v>39918.03</v>
      </c>
      <c r="CT54" s="40">
        <f t="shared" si="137"/>
        <v>0</v>
      </c>
      <c r="CU54" s="40">
        <f t="shared" si="137"/>
        <v>0</v>
      </c>
      <c r="CV54" s="40">
        <f t="shared" si="137"/>
        <v>4200263.67</v>
      </c>
      <c r="CW54" s="40">
        <f t="shared" si="137"/>
        <v>3964405</v>
      </c>
      <c r="CX54" s="40">
        <f t="shared" si="137"/>
        <v>4584189.699999999</v>
      </c>
      <c r="CY54" s="26">
        <f>CY55+CY65+CY67</f>
        <v>66325952.6</v>
      </c>
      <c r="CZ54" s="26">
        <f aca="true" t="shared" si="138" ref="CZ54:DI54">CZ55+CZ65+CZ67</f>
        <v>66325952.6</v>
      </c>
      <c r="DA54" s="26">
        <f t="shared" si="138"/>
        <v>54426798</v>
      </c>
      <c r="DB54" s="26">
        <f t="shared" si="138"/>
        <v>6600033</v>
      </c>
      <c r="DC54" s="26">
        <f t="shared" si="138"/>
        <v>0</v>
      </c>
      <c r="DD54" s="26">
        <f t="shared" si="138"/>
        <v>8234498.81</v>
      </c>
      <c r="DE54" s="26">
        <f t="shared" si="138"/>
        <v>1393941</v>
      </c>
      <c r="DF54" s="26">
        <f t="shared" si="138"/>
        <v>0</v>
      </c>
      <c r="DG54" s="26">
        <f t="shared" si="138"/>
        <v>47709.5</v>
      </c>
      <c r="DH54" s="26">
        <f t="shared" si="138"/>
        <v>6840557.8100000005</v>
      </c>
      <c r="DI54" s="26">
        <f t="shared" si="138"/>
        <v>6206979.58</v>
      </c>
      <c r="DJ54" s="26">
        <f t="shared" si="59"/>
        <v>74560451.41</v>
      </c>
    </row>
    <row r="55" spans="1:114" ht="12.75">
      <c r="A55" s="466"/>
      <c r="B55" s="48" t="s">
        <v>69</v>
      </c>
      <c r="C55" s="51"/>
      <c r="D55" s="257" t="s">
        <v>70</v>
      </c>
      <c r="E55" s="15">
        <f>SUM(E56:E64)</f>
        <v>62793910</v>
      </c>
      <c r="F55" s="15">
        <f aca="true" t="shared" si="139" ref="F55:O55">SUM(F56:F64)</f>
        <v>62793910</v>
      </c>
      <c r="G55" s="15">
        <f t="shared" si="139"/>
        <v>52436082</v>
      </c>
      <c r="H55" s="15">
        <f t="shared" si="139"/>
        <v>6474671</v>
      </c>
      <c r="I55" s="15">
        <f t="shared" si="139"/>
        <v>0</v>
      </c>
      <c r="J55" s="15">
        <f>SUM(J56:J64)</f>
        <v>907550</v>
      </c>
      <c r="K55" s="15">
        <f t="shared" si="139"/>
        <v>907550</v>
      </c>
      <c r="L55" s="15">
        <f t="shared" si="139"/>
        <v>0</v>
      </c>
      <c r="M55" s="15">
        <f t="shared" si="139"/>
        <v>0</v>
      </c>
      <c r="N55" s="15">
        <f t="shared" si="139"/>
        <v>0</v>
      </c>
      <c r="O55" s="15">
        <f t="shared" si="139"/>
        <v>0</v>
      </c>
      <c r="P55" s="15">
        <f t="shared" si="6"/>
        <v>63701460</v>
      </c>
      <c r="Q55" s="15">
        <f aca="true" t="shared" si="140" ref="Q55:V55">SUM(Q56:Q64)</f>
        <v>11600</v>
      </c>
      <c r="R55" s="15">
        <f t="shared" si="140"/>
        <v>11600</v>
      </c>
      <c r="S55" s="15">
        <f t="shared" si="140"/>
        <v>-153900</v>
      </c>
      <c r="T55" s="15">
        <f t="shared" si="140"/>
        <v>9500</v>
      </c>
      <c r="U55" s="15">
        <f t="shared" si="140"/>
        <v>0</v>
      </c>
      <c r="V55" s="15">
        <f t="shared" si="140"/>
        <v>0</v>
      </c>
      <c r="W55" s="15">
        <f aca="true" t="shared" si="141" ref="W55:AB55">SUM(W56:W64)</f>
        <v>0</v>
      </c>
      <c r="X55" s="15">
        <f t="shared" si="141"/>
        <v>0</v>
      </c>
      <c r="Y55" s="15">
        <f t="shared" si="141"/>
        <v>0</v>
      </c>
      <c r="Z55" s="15">
        <f t="shared" si="141"/>
        <v>0</v>
      </c>
      <c r="AA55" s="15">
        <f t="shared" si="141"/>
        <v>0</v>
      </c>
      <c r="AB55" s="15">
        <f t="shared" si="141"/>
        <v>11600</v>
      </c>
      <c r="AC55" s="15">
        <f aca="true" t="shared" si="142" ref="AC55:AH55">SUM(AC56:AC64)</f>
        <v>62805510</v>
      </c>
      <c r="AD55" s="15">
        <f t="shared" si="142"/>
        <v>62805510</v>
      </c>
      <c r="AE55" s="15">
        <f t="shared" si="142"/>
        <v>52282182</v>
      </c>
      <c r="AF55" s="15">
        <f t="shared" si="142"/>
        <v>6484171</v>
      </c>
      <c r="AG55" s="15">
        <f t="shared" si="142"/>
        <v>0</v>
      </c>
      <c r="AH55" s="15">
        <f t="shared" si="142"/>
        <v>907550</v>
      </c>
      <c r="AI55" s="15">
        <f>SUM(AI56:AI64)</f>
        <v>907550</v>
      </c>
      <c r="AJ55" s="15">
        <f>SUM(AJ56:AJ64)</f>
        <v>0</v>
      </c>
      <c r="AK55" s="15">
        <f>SUM(AK56:AK64)</f>
        <v>0</v>
      </c>
      <c r="AL55" s="15">
        <f>SUM(AL56:AL64)</f>
        <v>0</v>
      </c>
      <c r="AM55" s="15">
        <f>SUM(AM56:AM64)</f>
        <v>0</v>
      </c>
      <c r="AN55" s="15">
        <f t="shared" si="7"/>
        <v>63713060</v>
      </c>
      <c r="AO55" s="15">
        <f aca="true" t="shared" si="143" ref="AO55:BF55">SUM(AO56:AO64)</f>
        <v>1597660</v>
      </c>
      <c r="AP55" s="15">
        <f t="shared" si="143"/>
        <v>1597660</v>
      </c>
      <c r="AQ55" s="15">
        <f t="shared" si="143"/>
        <v>1470649</v>
      </c>
      <c r="AR55" s="15">
        <f t="shared" si="143"/>
        <v>0</v>
      </c>
      <c r="AS55" s="15">
        <f t="shared" si="143"/>
        <v>0</v>
      </c>
      <c r="AT55" s="15">
        <f t="shared" si="143"/>
        <v>1738239.1</v>
      </c>
      <c r="AU55" s="15">
        <f t="shared" si="143"/>
        <v>110559.72</v>
      </c>
      <c r="AV55" s="15">
        <f t="shared" si="143"/>
        <v>0</v>
      </c>
      <c r="AW55" s="15">
        <f t="shared" si="143"/>
        <v>14452.1</v>
      </c>
      <c r="AX55" s="15">
        <f t="shared" si="143"/>
        <v>1627679.38</v>
      </c>
      <c r="AY55" s="15">
        <f t="shared" si="143"/>
        <v>1627679.38</v>
      </c>
      <c r="AZ55" s="15">
        <f t="shared" si="143"/>
        <v>3335899.1</v>
      </c>
      <c r="BA55" s="15">
        <f t="shared" si="143"/>
        <v>64403170</v>
      </c>
      <c r="BB55" s="15">
        <f t="shared" si="143"/>
        <v>64403170</v>
      </c>
      <c r="BC55" s="15">
        <f t="shared" si="143"/>
        <v>53752831</v>
      </c>
      <c r="BD55" s="15">
        <f t="shared" si="143"/>
        <v>6484171</v>
      </c>
      <c r="BE55" s="15">
        <f t="shared" si="143"/>
        <v>0</v>
      </c>
      <c r="BF55" s="15">
        <f t="shared" si="143"/>
        <v>2645789.1</v>
      </c>
      <c r="BG55" s="15">
        <f>SUM(BG56:BG64)</f>
        <v>1018109.72</v>
      </c>
      <c r="BH55" s="15">
        <f>SUM(BH56:BH64)</f>
        <v>0</v>
      </c>
      <c r="BI55" s="15">
        <f>SUM(BI56:BI64)</f>
        <v>14452.1</v>
      </c>
      <c r="BJ55" s="15">
        <f>SUM(BJ56:BJ64)</f>
        <v>1627679.38</v>
      </c>
      <c r="BK55" s="15">
        <f>SUM(BK56:BK64)</f>
        <v>1627679.38</v>
      </c>
      <c r="BL55" s="15">
        <f t="shared" si="9"/>
        <v>67048959.1</v>
      </c>
      <c r="BM55" s="15">
        <f aca="true" t="shared" si="144" ref="BM55:CD55">SUM(BM56:BM64)</f>
        <v>285100.6</v>
      </c>
      <c r="BN55" s="15">
        <f t="shared" si="144"/>
        <v>285100.6</v>
      </c>
      <c r="BO55" s="15">
        <f t="shared" si="144"/>
        <v>25064</v>
      </c>
      <c r="BP55" s="15">
        <f t="shared" si="144"/>
        <v>0</v>
      </c>
      <c r="BQ55" s="15">
        <f t="shared" si="144"/>
        <v>0</v>
      </c>
      <c r="BR55" s="15">
        <f t="shared" si="144"/>
        <v>1348528.01</v>
      </c>
      <c r="BS55" s="15">
        <f t="shared" si="144"/>
        <v>335913.25</v>
      </c>
      <c r="BT55" s="15">
        <f t="shared" si="144"/>
        <v>0</v>
      </c>
      <c r="BU55" s="15">
        <f t="shared" si="144"/>
        <v>33257.4</v>
      </c>
      <c r="BV55" s="15">
        <f t="shared" si="144"/>
        <v>1012614.76</v>
      </c>
      <c r="BW55" s="15">
        <f t="shared" si="144"/>
        <v>614895.2</v>
      </c>
      <c r="BX55" s="15">
        <f t="shared" si="144"/>
        <v>1633628.6099999999</v>
      </c>
      <c r="BY55" s="40">
        <f t="shared" si="144"/>
        <v>64688270.6</v>
      </c>
      <c r="BZ55" s="40">
        <f t="shared" si="144"/>
        <v>64688270.6</v>
      </c>
      <c r="CA55" s="40">
        <f t="shared" si="144"/>
        <v>43876546</v>
      </c>
      <c r="CB55" s="40">
        <f t="shared" si="144"/>
        <v>6484171</v>
      </c>
      <c r="CC55" s="40">
        <f t="shared" si="144"/>
        <v>0</v>
      </c>
      <c r="CD55" s="40">
        <f t="shared" si="144"/>
        <v>3994317.1100000003</v>
      </c>
      <c r="CE55" s="40">
        <f>SUM(CE56:CE64)</f>
        <v>1354022.97</v>
      </c>
      <c r="CF55" s="40">
        <f>SUM(CF56:CF64)</f>
        <v>0</v>
      </c>
      <c r="CG55" s="40">
        <f>SUM(CG56:CG64)</f>
        <v>47709.5</v>
      </c>
      <c r="CH55" s="40">
        <f>SUM(CH56:CH64)</f>
        <v>2640294.14</v>
      </c>
      <c r="CI55" s="40">
        <f>SUM(CI56:CI64)</f>
        <v>2242574.58</v>
      </c>
      <c r="CJ55" s="40">
        <f t="shared" si="11"/>
        <v>68682587.71000001</v>
      </c>
      <c r="CK55" s="247"/>
      <c r="CL55" s="247">
        <f t="shared" si="25"/>
        <v>-64688270.6</v>
      </c>
      <c r="CM55" s="40">
        <f aca="true" t="shared" si="145" ref="CM55:DD55">SUM(CM56:CM64)</f>
        <v>124008</v>
      </c>
      <c r="CN55" s="40">
        <f t="shared" si="145"/>
        <v>124008</v>
      </c>
      <c r="CO55" s="40">
        <f t="shared" si="145"/>
        <v>0</v>
      </c>
      <c r="CP55" s="40">
        <f t="shared" si="145"/>
        <v>0</v>
      </c>
      <c r="CQ55" s="40">
        <f t="shared" si="145"/>
        <v>0</v>
      </c>
      <c r="CR55" s="40">
        <f t="shared" si="145"/>
        <v>4240181.699999999</v>
      </c>
      <c r="CS55" s="40">
        <f t="shared" si="145"/>
        <v>39918.03</v>
      </c>
      <c r="CT55" s="40">
        <f t="shared" si="145"/>
        <v>0</v>
      </c>
      <c r="CU55" s="40">
        <f t="shared" si="145"/>
        <v>0</v>
      </c>
      <c r="CV55" s="40">
        <f t="shared" si="145"/>
        <v>4200263.67</v>
      </c>
      <c r="CW55" s="40">
        <f t="shared" si="145"/>
        <v>3964405</v>
      </c>
      <c r="CX55" s="40">
        <f t="shared" si="145"/>
        <v>4364189.699999999</v>
      </c>
      <c r="CY55" s="26">
        <f t="shared" si="145"/>
        <v>64812278.6</v>
      </c>
      <c r="CZ55" s="26">
        <f t="shared" si="145"/>
        <v>64812278.6</v>
      </c>
      <c r="DA55" s="26">
        <f t="shared" si="145"/>
        <v>53777895</v>
      </c>
      <c r="DB55" s="26">
        <f t="shared" si="145"/>
        <v>6484171</v>
      </c>
      <c r="DC55" s="26">
        <f t="shared" si="145"/>
        <v>0</v>
      </c>
      <c r="DD55" s="26">
        <f t="shared" si="145"/>
        <v>8234498.81</v>
      </c>
      <c r="DE55" s="26">
        <f>SUM(DE56:DE64)</f>
        <v>1393941</v>
      </c>
      <c r="DF55" s="26">
        <f>SUM(DF56:DF64)</f>
        <v>0</v>
      </c>
      <c r="DG55" s="26">
        <f>SUM(DG56:DG64)</f>
        <v>47709.5</v>
      </c>
      <c r="DH55" s="26">
        <f>SUM(DH56:DH64)</f>
        <v>6840557.8100000005</v>
      </c>
      <c r="DI55" s="26">
        <f>SUM(DI56:DI64)</f>
        <v>6206979.58</v>
      </c>
      <c r="DJ55" s="26">
        <f t="shared" si="59"/>
        <v>73046777.41</v>
      </c>
    </row>
    <row r="56" spans="1:114" ht="12.75">
      <c r="A56" s="467"/>
      <c r="B56" s="70" t="s">
        <v>71</v>
      </c>
      <c r="C56" s="49" t="s">
        <v>72</v>
      </c>
      <c r="D56" s="256" t="s">
        <v>73</v>
      </c>
      <c r="E56" s="35">
        <f>КФК!E21</f>
        <v>6033557</v>
      </c>
      <c r="F56" s="35">
        <f>КФК!F21</f>
        <v>6033557</v>
      </c>
      <c r="G56" s="35">
        <f>КФК!G21</f>
        <v>4575845</v>
      </c>
      <c r="H56" s="35">
        <f>КФК!H21</f>
        <v>593157</v>
      </c>
      <c r="I56" s="35">
        <f>КФК!I21</f>
        <v>0</v>
      </c>
      <c r="J56" s="35">
        <f>КФК!J21</f>
        <v>894550</v>
      </c>
      <c r="K56" s="35">
        <f>КФК!K21</f>
        <v>894550</v>
      </c>
      <c r="L56" s="35">
        <f>КФК!L21</f>
        <v>0</v>
      </c>
      <c r="M56" s="35">
        <f>КФК!M21</f>
        <v>0</v>
      </c>
      <c r="N56" s="35">
        <f>КФК!N21</f>
        <v>0</v>
      </c>
      <c r="O56" s="35">
        <f>КФК!O21</f>
        <v>0</v>
      </c>
      <c r="P56" s="15">
        <f t="shared" si="6"/>
        <v>6928107</v>
      </c>
      <c r="Q56" s="35"/>
      <c r="R56" s="35"/>
      <c r="S56" s="35">
        <v>-156000</v>
      </c>
      <c r="T56" s="35"/>
      <c r="U56" s="35"/>
      <c r="V56" s="35"/>
      <c r="W56" s="35"/>
      <c r="X56" s="35"/>
      <c r="Y56" s="35"/>
      <c r="Z56" s="35"/>
      <c r="AA56" s="35"/>
      <c r="AB56" s="15">
        <f aca="true" t="shared" si="146" ref="AB56:AB64">V56+Q56</f>
        <v>0</v>
      </c>
      <c r="AC56" s="35">
        <f aca="true" t="shared" si="147" ref="AC56:AC64">Q56+E56</f>
        <v>6033557</v>
      </c>
      <c r="AD56" s="35">
        <f aca="true" t="shared" si="148" ref="AD56:AD64">R56+F56</f>
        <v>6033557</v>
      </c>
      <c r="AE56" s="35">
        <f aca="true" t="shared" si="149" ref="AE56:AE64">S56+G56</f>
        <v>4419845</v>
      </c>
      <c r="AF56" s="35">
        <f aca="true" t="shared" si="150" ref="AF56:AF64">T56+H56</f>
        <v>593157</v>
      </c>
      <c r="AG56" s="35">
        <f aca="true" t="shared" si="151" ref="AG56:AG64">U56+I56</f>
        <v>0</v>
      </c>
      <c r="AH56" s="35">
        <f aca="true" t="shared" si="152" ref="AH56:AH64">V56+J56</f>
        <v>894550</v>
      </c>
      <c r="AI56" s="35">
        <f aca="true" t="shared" si="153" ref="AI56:AI64">W56+K56</f>
        <v>894550</v>
      </c>
      <c r="AJ56" s="35">
        <f aca="true" t="shared" si="154" ref="AJ56:AJ64">X56+L56</f>
        <v>0</v>
      </c>
      <c r="AK56" s="35">
        <f aca="true" t="shared" si="155" ref="AK56:AK64">Y56+M56</f>
        <v>0</v>
      </c>
      <c r="AL56" s="35">
        <f aca="true" t="shared" si="156" ref="AL56:AL64">Z56+N56</f>
        <v>0</v>
      </c>
      <c r="AM56" s="35">
        <f aca="true" t="shared" si="157" ref="AM56:AM64">AA56+O56</f>
        <v>0</v>
      </c>
      <c r="AN56" s="15">
        <f t="shared" si="7"/>
        <v>6928107</v>
      </c>
      <c r="AO56" s="15">
        <v>535668</v>
      </c>
      <c r="AP56" s="35">
        <v>535668</v>
      </c>
      <c r="AQ56" s="35">
        <v>363720</v>
      </c>
      <c r="AR56" s="35"/>
      <c r="AS56" s="35"/>
      <c r="AT56" s="15">
        <v>56622</v>
      </c>
      <c r="AU56" s="35">
        <v>1872</v>
      </c>
      <c r="AV56" s="35"/>
      <c r="AW56" s="35"/>
      <c r="AX56" s="35">
        <v>54750</v>
      </c>
      <c r="AY56" s="35">
        <v>54750</v>
      </c>
      <c r="AZ56" s="15">
        <f aca="true" t="shared" si="158" ref="AZ56:AZ64">AT56+AO56</f>
        <v>592290</v>
      </c>
      <c r="BA56" s="35">
        <f aca="true" t="shared" si="159" ref="BA56:BA64">AO56+AC56</f>
        <v>6569225</v>
      </c>
      <c r="BB56" s="35">
        <f aca="true" t="shared" si="160" ref="BB56:BB64">AP56+AD56</f>
        <v>6569225</v>
      </c>
      <c r="BC56" s="35">
        <f aca="true" t="shared" si="161" ref="BC56:BC64">AQ56+AE56</f>
        <v>4783565</v>
      </c>
      <c r="BD56" s="35">
        <f aca="true" t="shared" si="162" ref="BD56:BD64">AR56+AF56</f>
        <v>593157</v>
      </c>
      <c r="BE56" s="35">
        <f aca="true" t="shared" si="163" ref="BE56:BE64">AS56+AG56</f>
        <v>0</v>
      </c>
      <c r="BF56" s="35">
        <f aca="true" t="shared" si="164" ref="BF56:BF64">AT56+AH56</f>
        <v>951172</v>
      </c>
      <c r="BG56" s="35">
        <f aca="true" t="shared" si="165" ref="BG56:BG64">AU56+AI56</f>
        <v>896422</v>
      </c>
      <c r="BH56" s="35">
        <f aca="true" t="shared" si="166" ref="BH56:BH64">AV56+AJ56</f>
        <v>0</v>
      </c>
      <c r="BI56" s="35">
        <f aca="true" t="shared" si="167" ref="BI56:BI64">AW56+AK56</f>
        <v>0</v>
      </c>
      <c r="BJ56" s="35">
        <f aca="true" t="shared" si="168" ref="BJ56:BJ64">AX56+AL56</f>
        <v>54750</v>
      </c>
      <c r="BK56" s="35">
        <f aca="true" t="shared" si="169" ref="BK56:BK64">AY56+AM56</f>
        <v>54750</v>
      </c>
      <c r="BL56" s="15">
        <f t="shared" si="9"/>
        <v>7520397</v>
      </c>
      <c r="BM56" s="19">
        <v>55738.6</v>
      </c>
      <c r="BN56" s="265">
        <v>55738.6</v>
      </c>
      <c r="BO56" s="265"/>
      <c r="BP56" s="265"/>
      <c r="BQ56" s="265"/>
      <c r="BR56" s="19">
        <v>161437.28</v>
      </c>
      <c r="BS56" s="265">
        <v>113207.28</v>
      </c>
      <c r="BT56" s="265"/>
      <c r="BU56" s="265">
        <v>21557.4</v>
      </c>
      <c r="BV56" s="265">
        <v>48230</v>
      </c>
      <c r="BW56" s="265">
        <v>48230</v>
      </c>
      <c r="BX56" s="19">
        <f>BR56+BM56</f>
        <v>217175.88</v>
      </c>
      <c r="BY56" s="44">
        <f aca="true" t="shared" si="170" ref="BY56:BY64">BM56+BA56</f>
        <v>6624963.6</v>
      </c>
      <c r="BZ56" s="44">
        <f aca="true" t="shared" si="171" ref="BZ56:CA64">BN56+BB56</f>
        <v>6624963.6</v>
      </c>
      <c r="CA56" s="183">
        <v>3866616</v>
      </c>
      <c r="CB56" s="44">
        <f aca="true" t="shared" si="172" ref="CB56:CB64">BP56+BD56</f>
        <v>593157</v>
      </c>
      <c r="CC56" s="44">
        <f aca="true" t="shared" si="173" ref="CC56:CC64">BQ56+BE56</f>
        <v>0</v>
      </c>
      <c r="CD56" s="44">
        <f aca="true" t="shared" si="174" ref="CD56:CD64">BR56+BF56</f>
        <v>1112609.28</v>
      </c>
      <c r="CE56" s="44">
        <f aca="true" t="shared" si="175" ref="CE56:CE64">BS56+BG56</f>
        <v>1009629.28</v>
      </c>
      <c r="CF56" s="44">
        <f aca="true" t="shared" si="176" ref="CF56:CF64">BT56+BH56</f>
        <v>0</v>
      </c>
      <c r="CG56" s="44">
        <f aca="true" t="shared" si="177" ref="CG56:CG64">BU56+BI56</f>
        <v>21557.4</v>
      </c>
      <c r="CH56" s="44">
        <f aca="true" t="shared" si="178" ref="CH56:CH64">BV56+BJ56</f>
        <v>102980</v>
      </c>
      <c r="CI56" s="44">
        <f aca="true" t="shared" si="179" ref="CI56:CI64">BW56+BK56</f>
        <v>102980</v>
      </c>
      <c r="CJ56" s="40">
        <f t="shared" si="11"/>
        <v>7737572.88</v>
      </c>
      <c r="CK56" s="247">
        <v>6624963.6</v>
      </c>
      <c r="CL56" s="247">
        <f t="shared" si="25"/>
        <v>0</v>
      </c>
      <c r="CM56" s="26">
        <v>32850</v>
      </c>
      <c r="CN56" s="28">
        <v>32850</v>
      </c>
      <c r="CO56" s="28"/>
      <c r="CP56" s="28"/>
      <c r="CQ56" s="28"/>
      <c r="CR56" s="26">
        <v>1625.3</v>
      </c>
      <c r="CS56" s="28">
        <v>1625.3</v>
      </c>
      <c r="CT56" s="28"/>
      <c r="CU56" s="28"/>
      <c r="CV56" s="28"/>
      <c r="CW56" s="28"/>
      <c r="CX56" s="26">
        <f>CR56+CM56</f>
        <v>34475.3</v>
      </c>
      <c r="CY56" s="28">
        <f aca="true" t="shared" si="180" ref="CY56:CY64">CM56+BY56</f>
        <v>6657813.6</v>
      </c>
      <c r="CZ56" s="28">
        <f aca="true" t="shared" si="181" ref="CZ56:CZ64">CN56+BZ56</f>
        <v>6657813.6</v>
      </c>
      <c r="DA56" s="28">
        <v>4783565</v>
      </c>
      <c r="DB56" s="28">
        <f aca="true" t="shared" si="182" ref="DB56:DB64">CP56+CB56</f>
        <v>593157</v>
      </c>
      <c r="DC56" s="28">
        <f aca="true" t="shared" si="183" ref="DC56:DC64">CQ56+CC56</f>
        <v>0</v>
      </c>
      <c r="DD56" s="28">
        <f aca="true" t="shared" si="184" ref="DD56:DD64">CR56+CD56</f>
        <v>1114234.58</v>
      </c>
      <c r="DE56" s="28">
        <f aca="true" t="shared" si="185" ref="DE56:DE64">CS56+CE56</f>
        <v>1011254.5800000001</v>
      </c>
      <c r="DF56" s="28">
        <f aca="true" t="shared" si="186" ref="DF56:DF64">CT56+CF56</f>
        <v>0</v>
      </c>
      <c r="DG56" s="28">
        <f aca="true" t="shared" si="187" ref="DG56:DG64">CU56+CG56</f>
        <v>21557.4</v>
      </c>
      <c r="DH56" s="28">
        <f aca="true" t="shared" si="188" ref="DH56:DH64">CV56+CH56</f>
        <v>102980</v>
      </c>
      <c r="DI56" s="28">
        <f aca="true" t="shared" si="189" ref="DI56:DI64">CW56+CI56</f>
        <v>102980</v>
      </c>
      <c r="DJ56" s="26">
        <f t="shared" si="59"/>
        <v>7772048.18</v>
      </c>
    </row>
    <row r="57" spans="1:114" ht="63.75">
      <c r="A57" s="467"/>
      <c r="B57" s="70" t="s">
        <v>74</v>
      </c>
      <c r="C57" s="49" t="s">
        <v>75</v>
      </c>
      <c r="D57" s="256" t="s">
        <v>76</v>
      </c>
      <c r="E57" s="35">
        <f>КФК!E22</f>
        <v>54280731</v>
      </c>
      <c r="F57" s="35">
        <f>КФК!F22</f>
        <v>54280731</v>
      </c>
      <c r="G57" s="35">
        <f>КФК!G22</f>
        <v>45519161</v>
      </c>
      <c r="H57" s="35">
        <f>КФК!H22</f>
        <v>5831792</v>
      </c>
      <c r="I57" s="35">
        <f>КФК!I22</f>
        <v>0</v>
      </c>
      <c r="J57" s="35">
        <f>КФК!J22</f>
        <v>13000</v>
      </c>
      <c r="K57" s="35">
        <f>КФК!K22</f>
        <v>13000</v>
      </c>
      <c r="L57" s="35">
        <f>КФК!L22</f>
        <v>0</v>
      </c>
      <c r="M57" s="35">
        <f>КФК!M22</f>
        <v>0</v>
      </c>
      <c r="N57" s="35">
        <f>КФК!N22</f>
        <v>0</v>
      </c>
      <c r="O57" s="35">
        <f>КФК!O22</f>
        <v>0</v>
      </c>
      <c r="P57" s="15">
        <f t="shared" si="6"/>
        <v>54293731</v>
      </c>
      <c r="Q57" s="35">
        <f>КФК!Q22</f>
        <v>11600</v>
      </c>
      <c r="R57" s="35">
        <f>КФК!R22</f>
        <v>11600</v>
      </c>
      <c r="S57" s="35">
        <f>КФК!S22</f>
        <v>2100</v>
      </c>
      <c r="T57" s="35">
        <f>КФК!T22</f>
        <v>9500</v>
      </c>
      <c r="U57" s="35"/>
      <c r="V57" s="35"/>
      <c r="W57" s="35"/>
      <c r="X57" s="35"/>
      <c r="Y57" s="35"/>
      <c r="Z57" s="35"/>
      <c r="AA57" s="35"/>
      <c r="AB57" s="15">
        <f t="shared" si="146"/>
        <v>11600</v>
      </c>
      <c r="AC57" s="35">
        <f t="shared" si="147"/>
        <v>54292331</v>
      </c>
      <c r="AD57" s="35">
        <f t="shared" si="148"/>
        <v>54292331</v>
      </c>
      <c r="AE57" s="35">
        <f t="shared" si="149"/>
        <v>45521261</v>
      </c>
      <c r="AF57" s="35">
        <f t="shared" si="150"/>
        <v>5841292</v>
      </c>
      <c r="AG57" s="35">
        <f t="shared" si="151"/>
        <v>0</v>
      </c>
      <c r="AH57" s="35">
        <f t="shared" si="152"/>
        <v>13000</v>
      </c>
      <c r="AI57" s="35">
        <f t="shared" si="153"/>
        <v>13000</v>
      </c>
      <c r="AJ57" s="35">
        <f t="shared" si="154"/>
        <v>0</v>
      </c>
      <c r="AK57" s="35">
        <f t="shared" si="155"/>
        <v>0</v>
      </c>
      <c r="AL57" s="35">
        <f t="shared" si="156"/>
        <v>0</v>
      </c>
      <c r="AM57" s="35">
        <f t="shared" si="157"/>
        <v>0</v>
      </c>
      <c r="AN57" s="15">
        <f t="shared" si="7"/>
        <v>54305331</v>
      </c>
      <c r="AO57" s="15">
        <v>824054</v>
      </c>
      <c r="AP57" s="35">
        <v>824054</v>
      </c>
      <c r="AQ57" s="35">
        <v>868991</v>
      </c>
      <c r="AR57" s="35"/>
      <c r="AS57" s="35"/>
      <c r="AT57" s="15">
        <v>911862.1</v>
      </c>
      <c r="AU57" s="35">
        <v>108687.72</v>
      </c>
      <c r="AV57" s="35"/>
      <c r="AW57" s="35">
        <v>14452.1</v>
      </c>
      <c r="AX57" s="35">
        <v>803174.38</v>
      </c>
      <c r="AY57" s="35">
        <v>803174.38</v>
      </c>
      <c r="AZ57" s="15">
        <f t="shared" si="158"/>
        <v>1735916.1</v>
      </c>
      <c r="BA57" s="35">
        <f t="shared" si="159"/>
        <v>55116385</v>
      </c>
      <c r="BB57" s="35">
        <f t="shared" si="160"/>
        <v>55116385</v>
      </c>
      <c r="BC57" s="35">
        <f t="shared" si="161"/>
        <v>46390252</v>
      </c>
      <c r="BD57" s="35">
        <f t="shared" si="162"/>
        <v>5841292</v>
      </c>
      <c r="BE57" s="35">
        <f t="shared" si="163"/>
        <v>0</v>
      </c>
      <c r="BF57" s="35">
        <f t="shared" si="164"/>
        <v>924862.1</v>
      </c>
      <c r="BG57" s="35">
        <f t="shared" si="165"/>
        <v>121687.72</v>
      </c>
      <c r="BH57" s="35">
        <f t="shared" si="166"/>
        <v>0</v>
      </c>
      <c r="BI57" s="35">
        <f t="shared" si="167"/>
        <v>14452.1</v>
      </c>
      <c r="BJ57" s="35">
        <f t="shared" si="168"/>
        <v>803174.38</v>
      </c>
      <c r="BK57" s="35">
        <f t="shared" si="169"/>
        <v>803174.38</v>
      </c>
      <c r="BL57" s="15">
        <f t="shared" si="9"/>
        <v>56041247.1</v>
      </c>
      <c r="BM57" s="258">
        <v>204298</v>
      </c>
      <c r="BN57" s="258">
        <v>204298</v>
      </c>
      <c r="BO57" s="258"/>
      <c r="BP57" s="258"/>
      <c r="BQ57" s="258"/>
      <c r="BR57" s="259">
        <v>1187090.73</v>
      </c>
      <c r="BS57" s="259">
        <v>222705.97</v>
      </c>
      <c r="BT57" s="259"/>
      <c r="BU57" s="259">
        <v>11700</v>
      </c>
      <c r="BV57" s="259">
        <v>964384.76</v>
      </c>
      <c r="BW57" s="259">
        <v>704265.2</v>
      </c>
      <c r="BX57" s="19">
        <f>BR57+BM57</f>
        <v>1391388.73</v>
      </c>
      <c r="BY57" s="44">
        <f t="shared" si="170"/>
        <v>55320683</v>
      </c>
      <c r="BZ57" s="44">
        <f t="shared" si="171"/>
        <v>55320683</v>
      </c>
      <c r="CA57" s="168">
        <v>37879234</v>
      </c>
      <c r="CB57" s="44">
        <f t="shared" si="172"/>
        <v>5841292</v>
      </c>
      <c r="CC57" s="44">
        <f t="shared" si="173"/>
        <v>0</v>
      </c>
      <c r="CD57" s="44">
        <f t="shared" si="174"/>
        <v>2111952.83</v>
      </c>
      <c r="CE57" s="44">
        <f t="shared" si="175"/>
        <v>344393.69</v>
      </c>
      <c r="CF57" s="44">
        <f t="shared" si="176"/>
        <v>0</v>
      </c>
      <c r="CG57" s="44">
        <f t="shared" si="177"/>
        <v>26152.1</v>
      </c>
      <c r="CH57" s="44">
        <f t="shared" si="178"/>
        <v>1767559.1400000001</v>
      </c>
      <c r="CI57" s="44">
        <f t="shared" si="179"/>
        <v>1507439.58</v>
      </c>
      <c r="CJ57" s="40">
        <f t="shared" si="11"/>
        <v>57432635.83</v>
      </c>
      <c r="CK57" s="247">
        <v>55333170</v>
      </c>
      <c r="CL57" s="247">
        <f t="shared" si="25"/>
        <v>12487</v>
      </c>
      <c r="CM57" s="243">
        <v>87708</v>
      </c>
      <c r="CN57" s="243">
        <v>87708</v>
      </c>
      <c r="CO57" s="243"/>
      <c r="CP57" s="243"/>
      <c r="CQ57" s="243"/>
      <c r="CR57" s="244">
        <v>4206955.51</v>
      </c>
      <c r="CS57" s="244">
        <v>38191.84</v>
      </c>
      <c r="CT57" s="244"/>
      <c r="CU57" s="244"/>
      <c r="CV57" s="244">
        <v>4168763.67</v>
      </c>
      <c r="CW57" s="244">
        <v>3932905</v>
      </c>
      <c r="CX57" s="26">
        <f>CR57+CM57</f>
        <v>4294663.51</v>
      </c>
      <c r="CY57" s="28">
        <f t="shared" si="180"/>
        <v>55408391</v>
      </c>
      <c r="CZ57" s="28">
        <f t="shared" si="181"/>
        <v>55408391</v>
      </c>
      <c r="DA57" s="28">
        <v>46390252</v>
      </c>
      <c r="DB57" s="28">
        <f t="shared" si="182"/>
        <v>5841292</v>
      </c>
      <c r="DC57" s="28">
        <f t="shared" si="183"/>
        <v>0</v>
      </c>
      <c r="DD57" s="28">
        <f t="shared" si="184"/>
        <v>6318908.34</v>
      </c>
      <c r="DE57" s="28">
        <f t="shared" si="185"/>
        <v>382585.53</v>
      </c>
      <c r="DF57" s="28">
        <f t="shared" si="186"/>
        <v>0</v>
      </c>
      <c r="DG57" s="28">
        <f t="shared" si="187"/>
        <v>26152.1</v>
      </c>
      <c r="DH57" s="28">
        <f t="shared" si="188"/>
        <v>5936322.8100000005</v>
      </c>
      <c r="DI57" s="28">
        <f t="shared" si="189"/>
        <v>5440344.58</v>
      </c>
      <c r="DJ57" s="26">
        <f t="shared" si="59"/>
        <v>61727299.34</v>
      </c>
    </row>
    <row r="58" spans="1:114" ht="38.25">
      <c r="A58" s="467"/>
      <c r="B58" s="70" t="s">
        <v>79</v>
      </c>
      <c r="C58" s="49" t="s">
        <v>80</v>
      </c>
      <c r="D58" s="256" t="s">
        <v>81</v>
      </c>
      <c r="E58" s="35">
        <f>КФК!E24</f>
        <v>568069</v>
      </c>
      <c r="F58" s="35">
        <f>КФК!F24</f>
        <v>568069</v>
      </c>
      <c r="G58" s="35">
        <f>КФК!G24</f>
        <v>558653</v>
      </c>
      <c r="H58" s="35">
        <f>КФК!H24</f>
        <v>0</v>
      </c>
      <c r="I58" s="35">
        <f>КФК!I24</f>
        <v>0</v>
      </c>
      <c r="J58" s="35">
        <f>КФК!J24</f>
        <v>0</v>
      </c>
      <c r="K58" s="35">
        <f>КФК!K24</f>
        <v>0</v>
      </c>
      <c r="L58" s="35">
        <f>КФК!L24</f>
        <v>0</v>
      </c>
      <c r="M58" s="35">
        <f>КФК!M24</f>
        <v>0</v>
      </c>
      <c r="N58" s="35">
        <f>КФК!N24</f>
        <v>0</v>
      </c>
      <c r="O58" s="35">
        <f>КФК!O24</f>
        <v>0</v>
      </c>
      <c r="P58" s="15">
        <f t="shared" si="6"/>
        <v>568069</v>
      </c>
      <c r="Q58" s="35"/>
      <c r="R58" s="35"/>
      <c r="S58" s="35"/>
      <c r="T58" s="35"/>
      <c r="U58" s="35"/>
      <c r="V58" s="35"/>
      <c r="W58" s="35"/>
      <c r="X58" s="35"/>
      <c r="Y58" s="35"/>
      <c r="Z58" s="35"/>
      <c r="AA58" s="35"/>
      <c r="AB58" s="15">
        <f t="shared" si="146"/>
        <v>0</v>
      </c>
      <c r="AC58" s="35">
        <f t="shared" si="147"/>
        <v>568069</v>
      </c>
      <c r="AD58" s="35">
        <f t="shared" si="148"/>
        <v>568069</v>
      </c>
      <c r="AE58" s="35">
        <f t="shared" si="149"/>
        <v>558653</v>
      </c>
      <c r="AF58" s="35">
        <f t="shared" si="150"/>
        <v>0</v>
      </c>
      <c r="AG58" s="35">
        <f t="shared" si="151"/>
        <v>0</v>
      </c>
      <c r="AH58" s="35">
        <f t="shared" si="152"/>
        <v>0</v>
      </c>
      <c r="AI58" s="35">
        <f t="shared" si="153"/>
        <v>0</v>
      </c>
      <c r="AJ58" s="35">
        <f t="shared" si="154"/>
        <v>0</v>
      </c>
      <c r="AK58" s="35">
        <f t="shared" si="155"/>
        <v>0</v>
      </c>
      <c r="AL58" s="35">
        <f t="shared" si="156"/>
        <v>0</v>
      </c>
      <c r="AM58" s="35">
        <f t="shared" si="157"/>
        <v>0</v>
      </c>
      <c r="AN58" s="15">
        <f t="shared" si="7"/>
        <v>568069</v>
      </c>
      <c r="AO58" s="15">
        <v>27217</v>
      </c>
      <c r="AP58" s="35">
        <v>27217</v>
      </c>
      <c r="AQ58" s="35">
        <v>27217</v>
      </c>
      <c r="AR58" s="35"/>
      <c r="AS58" s="35"/>
      <c r="AT58" s="35"/>
      <c r="AU58" s="35"/>
      <c r="AV58" s="35"/>
      <c r="AW58" s="35"/>
      <c r="AX58" s="35"/>
      <c r="AY58" s="35"/>
      <c r="AZ58" s="15">
        <f t="shared" si="158"/>
        <v>27217</v>
      </c>
      <c r="BA58" s="35">
        <f t="shared" si="159"/>
        <v>595286</v>
      </c>
      <c r="BB58" s="35">
        <f t="shared" si="160"/>
        <v>595286</v>
      </c>
      <c r="BC58" s="35">
        <f t="shared" si="161"/>
        <v>585870</v>
      </c>
      <c r="BD58" s="35">
        <f t="shared" si="162"/>
        <v>0</v>
      </c>
      <c r="BE58" s="35">
        <f t="shared" si="163"/>
        <v>0</v>
      </c>
      <c r="BF58" s="35">
        <f t="shared" si="164"/>
        <v>0</v>
      </c>
      <c r="BG58" s="35">
        <f t="shared" si="165"/>
        <v>0</v>
      </c>
      <c r="BH58" s="35">
        <f t="shared" si="166"/>
        <v>0</v>
      </c>
      <c r="BI58" s="35">
        <f t="shared" si="167"/>
        <v>0</v>
      </c>
      <c r="BJ58" s="35">
        <f t="shared" si="168"/>
        <v>0</v>
      </c>
      <c r="BK58" s="35">
        <f t="shared" si="169"/>
        <v>0</v>
      </c>
      <c r="BL58" s="15">
        <f t="shared" si="9"/>
        <v>595286</v>
      </c>
      <c r="BM58" s="15"/>
      <c r="BN58" s="35"/>
      <c r="BO58" s="35"/>
      <c r="BP58" s="35"/>
      <c r="BQ58" s="35"/>
      <c r="BR58" s="15"/>
      <c r="BS58" s="35"/>
      <c r="BT58" s="35"/>
      <c r="BU58" s="35"/>
      <c r="BV58" s="35"/>
      <c r="BW58" s="35"/>
      <c r="BX58" s="15">
        <f aca="true" t="shared" si="190" ref="BX58:BX65">BR58+BM58</f>
        <v>0</v>
      </c>
      <c r="BY58" s="44">
        <f t="shared" si="170"/>
        <v>595286</v>
      </c>
      <c r="BZ58" s="44">
        <f t="shared" si="171"/>
        <v>595286</v>
      </c>
      <c r="CA58" s="168">
        <v>478066</v>
      </c>
      <c r="CB58" s="44">
        <f t="shared" si="172"/>
        <v>0</v>
      </c>
      <c r="CC58" s="44">
        <f t="shared" si="173"/>
        <v>0</v>
      </c>
      <c r="CD58" s="44">
        <f t="shared" si="174"/>
        <v>0</v>
      </c>
      <c r="CE58" s="44">
        <f t="shared" si="175"/>
        <v>0</v>
      </c>
      <c r="CF58" s="44">
        <f t="shared" si="176"/>
        <v>0</v>
      </c>
      <c r="CG58" s="44">
        <f t="shared" si="177"/>
        <v>0</v>
      </c>
      <c r="CH58" s="44">
        <f t="shared" si="178"/>
        <v>0</v>
      </c>
      <c r="CI58" s="44">
        <f t="shared" si="179"/>
        <v>0</v>
      </c>
      <c r="CJ58" s="40">
        <f t="shared" si="11"/>
        <v>595286</v>
      </c>
      <c r="CK58" s="247">
        <v>595286</v>
      </c>
      <c r="CL58" s="247">
        <f t="shared" si="25"/>
        <v>0</v>
      </c>
      <c r="CM58" s="40"/>
      <c r="CN58" s="44"/>
      <c r="CO58" s="44"/>
      <c r="CP58" s="44"/>
      <c r="CQ58" s="44"/>
      <c r="CR58" s="40"/>
      <c r="CS58" s="44"/>
      <c r="CT58" s="44"/>
      <c r="CU58" s="44"/>
      <c r="CV58" s="44"/>
      <c r="CW58" s="44"/>
      <c r="CX58" s="40">
        <f aca="true" t="shared" si="191" ref="CX58:CX65">CR58+CM58</f>
        <v>0</v>
      </c>
      <c r="CY58" s="28">
        <f t="shared" si="180"/>
        <v>595286</v>
      </c>
      <c r="CZ58" s="28">
        <f t="shared" si="181"/>
        <v>595286</v>
      </c>
      <c r="DA58" s="28">
        <v>585870</v>
      </c>
      <c r="DB58" s="28">
        <f t="shared" si="182"/>
        <v>0</v>
      </c>
      <c r="DC58" s="28">
        <f t="shared" si="183"/>
        <v>0</v>
      </c>
      <c r="DD58" s="28">
        <f t="shared" si="184"/>
        <v>0</v>
      </c>
      <c r="DE58" s="28">
        <f t="shared" si="185"/>
        <v>0</v>
      </c>
      <c r="DF58" s="28">
        <f t="shared" si="186"/>
        <v>0</v>
      </c>
      <c r="DG58" s="28">
        <f t="shared" si="187"/>
        <v>0</v>
      </c>
      <c r="DH58" s="28">
        <f t="shared" si="188"/>
        <v>0</v>
      </c>
      <c r="DI58" s="28">
        <f t="shared" si="189"/>
        <v>0</v>
      </c>
      <c r="DJ58" s="26">
        <f t="shared" si="59"/>
        <v>595286</v>
      </c>
    </row>
    <row r="59" spans="1:114" ht="25.5">
      <c r="A59" s="467"/>
      <c r="B59" s="70">
        <v>1160</v>
      </c>
      <c r="C59" s="260" t="s">
        <v>212</v>
      </c>
      <c r="D59" s="261" t="s">
        <v>213</v>
      </c>
      <c r="E59" s="35"/>
      <c r="F59" s="35"/>
      <c r="G59" s="35"/>
      <c r="H59" s="35"/>
      <c r="I59" s="35"/>
      <c r="J59" s="35"/>
      <c r="K59" s="35"/>
      <c r="L59" s="35"/>
      <c r="M59" s="35"/>
      <c r="N59" s="35"/>
      <c r="O59" s="35"/>
      <c r="P59" s="15">
        <f t="shared" si="6"/>
        <v>0</v>
      </c>
      <c r="Q59" s="35"/>
      <c r="R59" s="35"/>
      <c r="S59" s="35"/>
      <c r="T59" s="35"/>
      <c r="U59" s="35"/>
      <c r="V59" s="35"/>
      <c r="W59" s="35"/>
      <c r="X59" s="35"/>
      <c r="Y59" s="35"/>
      <c r="Z59" s="35"/>
      <c r="AA59" s="35"/>
      <c r="AB59" s="15">
        <f t="shared" si="146"/>
        <v>0</v>
      </c>
      <c r="AC59" s="35">
        <f t="shared" si="147"/>
        <v>0</v>
      </c>
      <c r="AD59" s="35">
        <f t="shared" si="148"/>
        <v>0</v>
      </c>
      <c r="AE59" s="35">
        <f t="shared" si="149"/>
        <v>0</v>
      </c>
      <c r="AF59" s="35">
        <f t="shared" si="150"/>
        <v>0</v>
      </c>
      <c r="AG59" s="35">
        <f t="shared" si="151"/>
        <v>0</v>
      </c>
      <c r="AH59" s="35">
        <f t="shared" si="152"/>
        <v>0</v>
      </c>
      <c r="AI59" s="35">
        <f t="shared" si="153"/>
        <v>0</v>
      </c>
      <c r="AJ59" s="35">
        <f t="shared" si="154"/>
        <v>0</v>
      </c>
      <c r="AK59" s="35">
        <f t="shared" si="155"/>
        <v>0</v>
      </c>
      <c r="AL59" s="35">
        <f t="shared" si="156"/>
        <v>0</v>
      </c>
      <c r="AM59" s="35">
        <f t="shared" si="157"/>
        <v>0</v>
      </c>
      <c r="AN59" s="15">
        <f t="shared" si="7"/>
        <v>0</v>
      </c>
      <c r="AO59" s="35"/>
      <c r="AP59" s="35"/>
      <c r="AQ59" s="35"/>
      <c r="AR59" s="35"/>
      <c r="AS59" s="35"/>
      <c r="AT59" s="15">
        <v>137600</v>
      </c>
      <c r="AU59" s="35"/>
      <c r="AV59" s="35"/>
      <c r="AW59" s="35"/>
      <c r="AX59" s="35">
        <v>137600</v>
      </c>
      <c r="AY59" s="35">
        <v>137600</v>
      </c>
      <c r="AZ59" s="15">
        <f t="shared" si="158"/>
        <v>137600</v>
      </c>
      <c r="BA59" s="35">
        <f t="shared" si="159"/>
        <v>0</v>
      </c>
      <c r="BB59" s="35">
        <f t="shared" si="160"/>
        <v>0</v>
      </c>
      <c r="BC59" s="35">
        <f t="shared" si="161"/>
        <v>0</v>
      </c>
      <c r="BD59" s="35">
        <f t="shared" si="162"/>
        <v>0</v>
      </c>
      <c r="BE59" s="35">
        <f t="shared" si="163"/>
        <v>0</v>
      </c>
      <c r="BF59" s="35">
        <f t="shared" si="164"/>
        <v>137600</v>
      </c>
      <c r="BG59" s="35">
        <f t="shared" si="165"/>
        <v>0</v>
      </c>
      <c r="BH59" s="35">
        <f t="shared" si="166"/>
        <v>0</v>
      </c>
      <c r="BI59" s="35">
        <f t="shared" si="167"/>
        <v>0</v>
      </c>
      <c r="BJ59" s="35">
        <f t="shared" si="168"/>
        <v>137600</v>
      </c>
      <c r="BK59" s="35">
        <f t="shared" si="169"/>
        <v>137600</v>
      </c>
      <c r="BL59" s="15">
        <f t="shared" si="9"/>
        <v>137600</v>
      </c>
      <c r="BM59" s="15"/>
      <c r="BN59" s="35"/>
      <c r="BO59" s="35"/>
      <c r="BP59" s="35"/>
      <c r="BQ59" s="35"/>
      <c r="BR59" s="15"/>
      <c r="BS59" s="35"/>
      <c r="BT59" s="35"/>
      <c r="BU59" s="35"/>
      <c r="BV59" s="35"/>
      <c r="BW59" s="35">
        <v>-137600</v>
      </c>
      <c r="BX59" s="15">
        <f t="shared" si="190"/>
        <v>0</v>
      </c>
      <c r="BY59" s="44">
        <f t="shared" si="170"/>
        <v>0</v>
      </c>
      <c r="BZ59" s="44">
        <f t="shared" si="171"/>
        <v>0</v>
      </c>
      <c r="CA59" s="44">
        <f t="shared" si="171"/>
        <v>0</v>
      </c>
      <c r="CB59" s="44">
        <f t="shared" si="172"/>
        <v>0</v>
      </c>
      <c r="CC59" s="44">
        <f t="shared" si="173"/>
        <v>0</v>
      </c>
      <c r="CD59" s="44">
        <f t="shared" si="174"/>
        <v>137600</v>
      </c>
      <c r="CE59" s="44">
        <f t="shared" si="175"/>
        <v>0</v>
      </c>
      <c r="CF59" s="44">
        <f t="shared" si="176"/>
        <v>0</v>
      </c>
      <c r="CG59" s="44">
        <f t="shared" si="177"/>
        <v>0</v>
      </c>
      <c r="CH59" s="44">
        <f t="shared" si="178"/>
        <v>137600</v>
      </c>
      <c r="CI59" s="44">
        <f t="shared" si="179"/>
        <v>0</v>
      </c>
      <c r="CJ59" s="40">
        <f t="shared" si="11"/>
        <v>137600</v>
      </c>
      <c r="CK59" s="247"/>
      <c r="CL59" s="247">
        <f t="shared" si="25"/>
        <v>0</v>
      </c>
      <c r="CM59" s="40"/>
      <c r="CN59" s="44"/>
      <c r="CO59" s="44"/>
      <c r="CP59" s="44"/>
      <c r="CQ59" s="44"/>
      <c r="CR59" s="40"/>
      <c r="CS59" s="44"/>
      <c r="CT59" s="44"/>
      <c r="CU59" s="44"/>
      <c r="CV59" s="44"/>
      <c r="CW59" s="44"/>
      <c r="CX59" s="40">
        <f t="shared" si="191"/>
        <v>0</v>
      </c>
      <c r="CY59" s="28">
        <f t="shared" si="180"/>
        <v>0</v>
      </c>
      <c r="CZ59" s="28">
        <f t="shared" si="181"/>
        <v>0</v>
      </c>
      <c r="DA59" s="28">
        <f>CO59+CA59</f>
        <v>0</v>
      </c>
      <c r="DB59" s="28">
        <f t="shared" si="182"/>
        <v>0</v>
      </c>
      <c r="DC59" s="28">
        <f t="shared" si="183"/>
        <v>0</v>
      </c>
      <c r="DD59" s="28">
        <f t="shared" si="184"/>
        <v>137600</v>
      </c>
      <c r="DE59" s="28">
        <f t="shared" si="185"/>
        <v>0</v>
      </c>
      <c r="DF59" s="28">
        <f t="shared" si="186"/>
        <v>0</v>
      </c>
      <c r="DG59" s="28">
        <f t="shared" si="187"/>
        <v>0</v>
      </c>
      <c r="DH59" s="28">
        <f t="shared" si="188"/>
        <v>137600</v>
      </c>
      <c r="DI59" s="28">
        <f t="shared" si="189"/>
        <v>0</v>
      </c>
      <c r="DJ59" s="26">
        <f t="shared" si="59"/>
        <v>137600</v>
      </c>
    </row>
    <row r="60" spans="1:114" ht="38.25">
      <c r="A60" s="467"/>
      <c r="B60" s="70" t="s">
        <v>82</v>
      </c>
      <c r="C60" s="49" t="s">
        <v>83</v>
      </c>
      <c r="D60" s="256" t="s">
        <v>84</v>
      </c>
      <c r="E60" s="35">
        <f>КФК!E26</f>
        <v>779604</v>
      </c>
      <c r="F60" s="35">
        <f>КФК!F26</f>
        <v>779604</v>
      </c>
      <c r="G60" s="35">
        <f>КФК!G26</f>
        <v>711027</v>
      </c>
      <c r="H60" s="35">
        <f>КФК!H26</f>
        <v>49722</v>
      </c>
      <c r="I60" s="35">
        <f>КФК!I26</f>
        <v>0</v>
      </c>
      <c r="J60" s="35">
        <f>КФК!J26</f>
        <v>0</v>
      </c>
      <c r="K60" s="35">
        <f>КФК!K26</f>
        <v>0</v>
      </c>
      <c r="L60" s="35">
        <f>КФК!L26</f>
        <v>0</v>
      </c>
      <c r="M60" s="35">
        <f>КФК!M26</f>
        <v>0</v>
      </c>
      <c r="N60" s="35">
        <f>КФК!N26</f>
        <v>0</v>
      </c>
      <c r="O60" s="35">
        <f>КФК!O26</f>
        <v>0</v>
      </c>
      <c r="P60" s="15">
        <f t="shared" si="6"/>
        <v>779604</v>
      </c>
      <c r="Q60" s="35"/>
      <c r="R60" s="35"/>
      <c r="S60" s="35"/>
      <c r="T60" s="35"/>
      <c r="U60" s="35"/>
      <c r="V60" s="35"/>
      <c r="W60" s="35"/>
      <c r="X60" s="35"/>
      <c r="Y60" s="35"/>
      <c r="Z60" s="35"/>
      <c r="AA60" s="35"/>
      <c r="AB60" s="15">
        <f t="shared" si="146"/>
        <v>0</v>
      </c>
      <c r="AC60" s="35">
        <f t="shared" si="147"/>
        <v>779604</v>
      </c>
      <c r="AD60" s="35">
        <f t="shared" si="148"/>
        <v>779604</v>
      </c>
      <c r="AE60" s="35">
        <f t="shared" si="149"/>
        <v>711027</v>
      </c>
      <c r="AF60" s="35">
        <f t="shared" si="150"/>
        <v>49722</v>
      </c>
      <c r="AG60" s="35">
        <f t="shared" si="151"/>
        <v>0</v>
      </c>
      <c r="AH60" s="35">
        <f t="shared" si="152"/>
        <v>0</v>
      </c>
      <c r="AI60" s="35">
        <f t="shared" si="153"/>
        <v>0</v>
      </c>
      <c r="AJ60" s="35">
        <f t="shared" si="154"/>
        <v>0</v>
      </c>
      <c r="AK60" s="35">
        <f t="shared" si="155"/>
        <v>0</v>
      </c>
      <c r="AL60" s="35">
        <f t="shared" si="156"/>
        <v>0</v>
      </c>
      <c r="AM60" s="35">
        <f t="shared" si="157"/>
        <v>0</v>
      </c>
      <c r="AN60" s="15">
        <f t="shared" si="7"/>
        <v>779604</v>
      </c>
      <c r="AO60" s="15">
        <v>48686</v>
      </c>
      <c r="AP60" s="35">
        <v>48686</v>
      </c>
      <c r="AQ60" s="35">
        <v>48686</v>
      </c>
      <c r="AR60" s="35"/>
      <c r="AS60" s="35"/>
      <c r="AT60" s="15">
        <v>322655</v>
      </c>
      <c r="AU60" s="35"/>
      <c r="AV60" s="35"/>
      <c r="AW60" s="35"/>
      <c r="AX60" s="35">
        <v>322655</v>
      </c>
      <c r="AY60" s="35">
        <v>322655</v>
      </c>
      <c r="AZ60" s="15">
        <f t="shared" si="158"/>
        <v>371341</v>
      </c>
      <c r="BA60" s="35">
        <f t="shared" si="159"/>
        <v>828290</v>
      </c>
      <c r="BB60" s="35">
        <f t="shared" si="160"/>
        <v>828290</v>
      </c>
      <c r="BC60" s="35">
        <f t="shared" si="161"/>
        <v>759713</v>
      </c>
      <c r="BD60" s="35">
        <f t="shared" si="162"/>
        <v>49722</v>
      </c>
      <c r="BE60" s="35">
        <f t="shared" si="163"/>
        <v>0</v>
      </c>
      <c r="BF60" s="35">
        <f t="shared" si="164"/>
        <v>322655</v>
      </c>
      <c r="BG60" s="35">
        <f t="shared" si="165"/>
        <v>0</v>
      </c>
      <c r="BH60" s="35">
        <f t="shared" si="166"/>
        <v>0</v>
      </c>
      <c r="BI60" s="35">
        <f t="shared" si="167"/>
        <v>0</v>
      </c>
      <c r="BJ60" s="35">
        <f t="shared" si="168"/>
        <v>322655</v>
      </c>
      <c r="BK60" s="35">
        <f t="shared" si="169"/>
        <v>322655</v>
      </c>
      <c r="BL60" s="15">
        <f t="shared" si="9"/>
        <v>1150945</v>
      </c>
      <c r="BM60" s="258">
        <v>25064</v>
      </c>
      <c r="BN60" s="258">
        <v>25064</v>
      </c>
      <c r="BO60" s="258">
        <v>25064</v>
      </c>
      <c r="BP60" s="265"/>
      <c r="BQ60" s="265"/>
      <c r="BR60" s="19"/>
      <c r="BS60" s="265"/>
      <c r="BT60" s="265"/>
      <c r="BU60" s="265"/>
      <c r="BV60" s="265"/>
      <c r="BW60" s="265"/>
      <c r="BX60" s="15">
        <f t="shared" si="190"/>
        <v>25064</v>
      </c>
      <c r="BY60" s="44">
        <f t="shared" si="170"/>
        <v>853354</v>
      </c>
      <c r="BZ60" s="44">
        <f t="shared" si="171"/>
        <v>853354</v>
      </c>
      <c r="CA60" s="183">
        <v>645838</v>
      </c>
      <c r="CB60" s="44">
        <f t="shared" si="172"/>
        <v>49722</v>
      </c>
      <c r="CC60" s="44">
        <f t="shared" si="173"/>
        <v>0</v>
      </c>
      <c r="CD60" s="44">
        <f t="shared" si="174"/>
        <v>322655</v>
      </c>
      <c r="CE60" s="44">
        <f t="shared" si="175"/>
        <v>0</v>
      </c>
      <c r="CF60" s="44">
        <f t="shared" si="176"/>
        <v>0</v>
      </c>
      <c r="CG60" s="44">
        <f t="shared" si="177"/>
        <v>0</v>
      </c>
      <c r="CH60" s="44">
        <f t="shared" si="178"/>
        <v>322655</v>
      </c>
      <c r="CI60" s="44">
        <f t="shared" si="179"/>
        <v>322655</v>
      </c>
      <c r="CJ60" s="40">
        <f t="shared" si="11"/>
        <v>1176009</v>
      </c>
      <c r="CK60" s="247">
        <v>853354</v>
      </c>
      <c r="CL60" s="247">
        <f t="shared" si="25"/>
        <v>0</v>
      </c>
      <c r="CM60" s="243"/>
      <c r="CN60" s="243"/>
      <c r="CO60" s="243"/>
      <c r="CP60" s="28"/>
      <c r="CQ60" s="28"/>
      <c r="CR60" s="26">
        <v>100.89</v>
      </c>
      <c r="CS60" s="28">
        <v>100.89</v>
      </c>
      <c r="CT60" s="28"/>
      <c r="CU60" s="28"/>
      <c r="CV60" s="28"/>
      <c r="CW60" s="28"/>
      <c r="CX60" s="40">
        <f t="shared" si="191"/>
        <v>100.89</v>
      </c>
      <c r="CY60" s="28">
        <f t="shared" si="180"/>
        <v>853354</v>
      </c>
      <c r="CZ60" s="28">
        <f t="shared" si="181"/>
        <v>853354</v>
      </c>
      <c r="DA60" s="28">
        <v>784777</v>
      </c>
      <c r="DB60" s="28">
        <f t="shared" si="182"/>
        <v>49722</v>
      </c>
      <c r="DC60" s="28">
        <f t="shared" si="183"/>
        <v>0</v>
      </c>
      <c r="DD60" s="28">
        <f t="shared" si="184"/>
        <v>322755.89</v>
      </c>
      <c r="DE60" s="28">
        <f t="shared" si="185"/>
        <v>100.89</v>
      </c>
      <c r="DF60" s="28">
        <f t="shared" si="186"/>
        <v>0</v>
      </c>
      <c r="DG60" s="28">
        <f t="shared" si="187"/>
        <v>0</v>
      </c>
      <c r="DH60" s="28">
        <f t="shared" si="188"/>
        <v>322655</v>
      </c>
      <c r="DI60" s="28">
        <f t="shared" si="189"/>
        <v>322655</v>
      </c>
      <c r="DJ60" s="26">
        <f t="shared" si="59"/>
        <v>1176109.8900000001</v>
      </c>
    </row>
    <row r="61" spans="1:114" ht="22.5" customHeight="1">
      <c r="A61" s="467"/>
      <c r="B61" s="70" t="s">
        <v>85</v>
      </c>
      <c r="C61" s="49" t="s">
        <v>83</v>
      </c>
      <c r="D61" s="256" t="s">
        <v>86</v>
      </c>
      <c r="E61" s="35">
        <f>КФК!E27</f>
        <v>951278</v>
      </c>
      <c r="F61" s="35">
        <f>КФК!F27</f>
        <v>951278</v>
      </c>
      <c r="G61" s="35">
        <f>КФК!G27</f>
        <v>913678</v>
      </c>
      <c r="H61" s="35">
        <f>КФК!H27</f>
        <v>0</v>
      </c>
      <c r="I61" s="35">
        <f>КФК!I27</f>
        <v>0</v>
      </c>
      <c r="J61" s="35">
        <f>КФК!J27</f>
        <v>0</v>
      </c>
      <c r="K61" s="35">
        <f>КФК!K27</f>
        <v>0</v>
      </c>
      <c r="L61" s="35">
        <f>КФК!L27</f>
        <v>0</v>
      </c>
      <c r="M61" s="35">
        <f>КФК!M27</f>
        <v>0</v>
      </c>
      <c r="N61" s="35">
        <f>КФК!N27</f>
        <v>0</v>
      </c>
      <c r="O61" s="35">
        <f>КФК!O27</f>
        <v>0</v>
      </c>
      <c r="P61" s="15">
        <f t="shared" si="6"/>
        <v>951278</v>
      </c>
      <c r="Q61" s="35"/>
      <c r="R61" s="35"/>
      <c r="S61" s="35"/>
      <c r="T61" s="35"/>
      <c r="U61" s="35"/>
      <c r="V61" s="35"/>
      <c r="W61" s="35"/>
      <c r="X61" s="35"/>
      <c r="Y61" s="35"/>
      <c r="Z61" s="35"/>
      <c r="AA61" s="35"/>
      <c r="AB61" s="15">
        <f t="shared" si="146"/>
        <v>0</v>
      </c>
      <c r="AC61" s="35">
        <f t="shared" si="147"/>
        <v>951278</v>
      </c>
      <c r="AD61" s="35">
        <f t="shared" si="148"/>
        <v>951278</v>
      </c>
      <c r="AE61" s="35">
        <f t="shared" si="149"/>
        <v>913678</v>
      </c>
      <c r="AF61" s="35">
        <f t="shared" si="150"/>
        <v>0</v>
      </c>
      <c r="AG61" s="35">
        <f t="shared" si="151"/>
        <v>0</v>
      </c>
      <c r="AH61" s="35">
        <f t="shared" si="152"/>
        <v>0</v>
      </c>
      <c r="AI61" s="35">
        <f t="shared" si="153"/>
        <v>0</v>
      </c>
      <c r="AJ61" s="35">
        <f t="shared" si="154"/>
        <v>0</v>
      </c>
      <c r="AK61" s="35">
        <f t="shared" si="155"/>
        <v>0</v>
      </c>
      <c r="AL61" s="35">
        <f t="shared" si="156"/>
        <v>0</v>
      </c>
      <c r="AM61" s="35">
        <f t="shared" si="157"/>
        <v>0</v>
      </c>
      <c r="AN61" s="15">
        <f t="shared" si="7"/>
        <v>951278</v>
      </c>
      <c r="AO61" s="15">
        <v>162035</v>
      </c>
      <c r="AP61" s="35">
        <v>162035</v>
      </c>
      <c r="AQ61" s="35">
        <v>162035</v>
      </c>
      <c r="AR61" s="35"/>
      <c r="AS61" s="35"/>
      <c r="AT61" s="15"/>
      <c r="AU61" s="35"/>
      <c r="AV61" s="35"/>
      <c r="AW61" s="35"/>
      <c r="AX61" s="35"/>
      <c r="AY61" s="35"/>
      <c r="AZ61" s="15">
        <f t="shared" si="158"/>
        <v>162035</v>
      </c>
      <c r="BA61" s="35">
        <f t="shared" si="159"/>
        <v>1113313</v>
      </c>
      <c r="BB61" s="35">
        <f t="shared" si="160"/>
        <v>1113313</v>
      </c>
      <c r="BC61" s="35">
        <f t="shared" si="161"/>
        <v>1075713</v>
      </c>
      <c r="BD61" s="35">
        <f t="shared" si="162"/>
        <v>0</v>
      </c>
      <c r="BE61" s="35">
        <f t="shared" si="163"/>
        <v>0</v>
      </c>
      <c r="BF61" s="35">
        <f t="shared" si="164"/>
        <v>0</v>
      </c>
      <c r="BG61" s="35">
        <f t="shared" si="165"/>
        <v>0</v>
      </c>
      <c r="BH61" s="35">
        <f t="shared" si="166"/>
        <v>0</v>
      </c>
      <c r="BI61" s="35">
        <f t="shared" si="167"/>
        <v>0</v>
      </c>
      <c r="BJ61" s="35">
        <f t="shared" si="168"/>
        <v>0</v>
      </c>
      <c r="BK61" s="35">
        <f t="shared" si="169"/>
        <v>0</v>
      </c>
      <c r="BL61" s="15">
        <f t="shared" si="9"/>
        <v>1113313</v>
      </c>
      <c r="BM61" s="15"/>
      <c r="BN61" s="35"/>
      <c r="BO61" s="35"/>
      <c r="BP61" s="35"/>
      <c r="BQ61" s="35"/>
      <c r="BR61" s="15"/>
      <c r="BS61" s="35"/>
      <c r="BT61" s="35"/>
      <c r="BU61" s="35"/>
      <c r="BV61" s="35"/>
      <c r="BW61" s="35"/>
      <c r="BX61" s="15">
        <f t="shared" si="190"/>
        <v>0</v>
      </c>
      <c r="BY61" s="44">
        <f t="shared" si="170"/>
        <v>1113313</v>
      </c>
      <c r="BZ61" s="44">
        <f t="shared" si="171"/>
        <v>1113313</v>
      </c>
      <c r="CA61" s="183">
        <v>877530</v>
      </c>
      <c r="CB61" s="44">
        <f t="shared" si="172"/>
        <v>0</v>
      </c>
      <c r="CC61" s="44">
        <f t="shared" si="173"/>
        <v>0</v>
      </c>
      <c r="CD61" s="44">
        <f t="shared" si="174"/>
        <v>0</v>
      </c>
      <c r="CE61" s="44">
        <f t="shared" si="175"/>
        <v>0</v>
      </c>
      <c r="CF61" s="44">
        <f t="shared" si="176"/>
        <v>0</v>
      </c>
      <c r="CG61" s="44">
        <f t="shared" si="177"/>
        <v>0</v>
      </c>
      <c r="CH61" s="44">
        <f t="shared" si="178"/>
        <v>0</v>
      </c>
      <c r="CI61" s="44">
        <f t="shared" si="179"/>
        <v>0</v>
      </c>
      <c r="CJ61" s="40">
        <f t="shared" si="11"/>
        <v>1113313</v>
      </c>
      <c r="CK61" s="247">
        <v>1113313</v>
      </c>
      <c r="CL61" s="247">
        <f t="shared" si="25"/>
        <v>0</v>
      </c>
      <c r="CM61" s="40"/>
      <c r="CN61" s="44"/>
      <c r="CO61" s="44"/>
      <c r="CP61" s="44"/>
      <c r="CQ61" s="44"/>
      <c r="CR61" s="26">
        <v>31500</v>
      </c>
      <c r="CS61" s="28"/>
      <c r="CT61" s="28"/>
      <c r="CU61" s="28"/>
      <c r="CV61" s="28">
        <v>31500</v>
      </c>
      <c r="CW61" s="28">
        <v>31500</v>
      </c>
      <c r="CX61" s="40">
        <f t="shared" si="191"/>
        <v>31500</v>
      </c>
      <c r="CY61" s="28">
        <f t="shared" si="180"/>
        <v>1113313</v>
      </c>
      <c r="CZ61" s="28">
        <f t="shared" si="181"/>
        <v>1113313</v>
      </c>
      <c r="DA61" s="28">
        <v>1075713</v>
      </c>
      <c r="DB61" s="28">
        <f t="shared" si="182"/>
        <v>0</v>
      </c>
      <c r="DC61" s="28">
        <f t="shared" si="183"/>
        <v>0</v>
      </c>
      <c r="DD61" s="28">
        <f t="shared" si="184"/>
        <v>31500</v>
      </c>
      <c r="DE61" s="28">
        <f t="shared" si="185"/>
        <v>0</v>
      </c>
      <c r="DF61" s="28">
        <f t="shared" si="186"/>
        <v>0</v>
      </c>
      <c r="DG61" s="28">
        <f t="shared" si="187"/>
        <v>0</v>
      </c>
      <c r="DH61" s="28">
        <f t="shared" si="188"/>
        <v>31500</v>
      </c>
      <c r="DI61" s="28">
        <f t="shared" si="189"/>
        <v>31500</v>
      </c>
      <c r="DJ61" s="26">
        <f t="shared" si="59"/>
        <v>1144813</v>
      </c>
    </row>
    <row r="62" spans="1:114" ht="25.5">
      <c r="A62" s="467"/>
      <c r="B62" s="70" t="s">
        <v>87</v>
      </c>
      <c r="C62" s="49" t="s">
        <v>83</v>
      </c>
      <c r="D62" s="256" t="s">
        <v>88</v>
      </c>
      <c r="E62" s="35">
        <f>КФК!E28</f>
        <v>164381</v>
      </c>
      <c r="F62" s="35">
        <f>КФК!F28</f>
        <v>164381</v>
      </c>
      <c r="G62" s="35">
        <f>КФК!G28</f>
        <v>157718</v>
      </c>
      <c r="H62" s="35">
        <f>КФК!H28</f>
        <v>0</v>
      </c>
      <c r="I62" s="35">
        <f>КФК!I28</f>
        <v>0</v>
      </c>
      <c r="J62" s="35">
        <f>КФК!J28</f>
        <v>0</v>
      </c>
      <c r="K62" s="35">
        <f>КФК!K28</f>
        <v>0</v>
      </c>
      <c r="L62" s="35">
        <f>КФК!L28</f>
        <v>0</v>
      </c>
      <c r="M62" s="35">
        <f>КФК!M28</f>
        <v>0</v>
      </c>
      <c r="N62" s="35">
        <f>КФК!N28</f>
        <v>0</v>
      </c>
      <c r="O62" s="35">
        <f>КФК!O28</f>
        <v>0</v>
      </c>
      <c r="P62" s="15">
        <f t="shared" si="6"/>
        <v>164381</v>
      </c>
      <c r="Q62" s="35"/>
      <c r="R62" s="35"/>
      <c r="S62" s="35"/>
      <c r="T62" s="35"/>
      <c r="U62" s="35"/>
      <c r="V62" s="35"/>
      <c r="W62" s="35"/>
      <c r="X62" s="35"/>
      <c r="Y62" s="35"/>
      <c r="Z62" s="35"/>
      <c r="AA62" s="35"/>
      <c r="AB62" s="15">
        <f t="shared" si="146"/>
        <v>0</v>
      </c>
      <c r="AC62" s="35">
        <f t="shared" si="147"/>
        <v>164381</v>
      </c>
      <c r="AD62" s="35">
        <f t="shared" si="148"/>
        <v>164381</v>
      </c>
      <c r="AE62" s="35">
        <f t="shared" si="149"/>
        <v>157718</v>
      </c>
      <c r="AF62" s="35">
        <f t="shared" si="150"/>
        <v>0</v>
      </c>
      <c r="AG62" s="35">
        <f t="shared" si="151"/>
        <v>0</v>
      </c>
      <c r="AH62" s="35">
        <f t="shared" si="152"/>
        <v>0</v>
      </c>
      <c r="AI62" s="35">
        <f t="shared" si="153"/>
        <v>0</v>
      </c>
      <c r="AJ62" s="35">
        <f t="shared" si="154"/>
        <v>0</v>
      </c>
      <c r="AK62" s="35">
        <f t="shared" si="155"/>
        <v>0</v>
      </c>
      <c r="AL62" s="35">
        <f t="shared" si="156"/>
        <v>0</v>
      </c>
      <c r="AM62" s="35">
        <f t="shared" si="157"/>
        <v>0</v>
      </c>
      <c r="AN62" s="15">
        <f t="shared" si="7"/>
        <v>164381</v>
      </c>
      <c r="AO62" s="35"/>
      <c r="AP62" s="35"/>
      <c r="AQ62" s="35"/>
      <c r="AR62" s="35"/>
      <c r="AS62" s="35"/>
      <c r="AT62" s="35"/>
      <c r="AU62" s="35"/>
      <c r="AV62" s="35"/>
      <c r="AW62" s="35"/>
      <c r="AX62" s="35"/>
      <c r="AY62" s="35"/>
      <c r="AZ62" s="15">
        <f t="shared" si="158"/>
        <v>0</v>
      </c>
      <c r="BA62" s="35">
        <f t="shared" si="159"/>
        <v>164381</v>
      </c>
      <c r="BB62" s="35">
        <f t="shared" si="160"/>
        <v>164381</v>
      </c>
      <c r="BC62" s="35">
        <f t="shared" si="161"/>
        <v>157718</v>
      </c>
      <c r="BD62" s="35">
        <f t="shared" si="162"/>
        <v>0</v>
      </c>
      <c r="BE62" s="35">
        <f t="shared" si="163"/>
        <v>0</v>
      </c>
      <c r="BF62" s="35">
        <f t="shared" si="164"/>
        <v>0</v>
      </c>
      <c r="BG62" s="35">
        <f t="shared" si="165"/>
        <v>0</v>
      </c>
      <c r="BH62" s="35">
        <f t="shared" si="166"/>
        <v>0</v>
      </c>
      <c r="BI62" s="35">
        <f t="shared" si="167"/>
        <v>0</v>
      </c>
      <c r="BJ62" s="35">
        <f t="shared" si="168"/>
        <v>0</v>
      </c>
      <c r="BK62" s="35">
        <f t="shared" si="169"/>
        <v>0</v>
      </c>
      <c r="BL62" s="15">
        <f t="shared" si="9"/>
        <v>164381</v>
      </c>
      <c r="BM62" s="15"/>
      <c r="BN62" s="35"/>
      <c r="BO62" s="35"/>
      <c r="BP62" s="35"/>
      <c r="BQ62" s="35"/>
      <c r="BR62" s="15"/>
      <c r="BS62" s="35"/>
      <c r="BT62" s="35"/>
      <c r="BU62" s="35"/>
      <c r="BV62" s="35"/>
      <c r="BW62" s="35"/>
      <c r="BX62" s="15">
        <f t="shared" si="190"/>
        <v>0</v>
      </c>
      <c r="BY62" s="44">
        <f t="shared" si="170"/>
        <v>164381</v>
      </c>
      <c r="BZ62" s="44">
        <f t="shared" si="171"/>
        <v>164381</v>
      </c>
      <c r="CA62" s="183">
        <v>129262</v>
      </c>
      <c r="CB62" s="44">
        <f t="shared" si="172"/>
        <v>0</v>
      </c>
      <c r="CC62" s="44">
        <f t="shared" si="173"/>
        <v>0</v>
      </c>
      <c r="CD62" s="44">
        <f t="shared" si="174"/>
        <v>0</v>
      </c>
      <c r="CE62" s="44">
        <f t="shared" si="175"/>
        <v>0</v>
      </c>
      <c r="CF62" s="44">
        <f t="shared" si="176"/>
        <v>0</v>
      </c>
      <c r="CG62" s="44">
        <f t="shared" si="177"/>
        <v>0</v>
      </c>
      <c r="CH62" s="44">
        <f t="shared" si="178"/>
        <v>0</v>
      </c>
      <c r="CI62" s="44">
        <f t="shared" si="179"/>
        <v>0</v>
      </c>
      <c r="CJ62" s="40">
        <f t="shared" si="11"/>
        <v>164381</v>
      </c>
      <c r="CK62" s="247">
        <v>164381</v>
      </c>
      <c r="CL62" s="247">
        <f t="shared" si="25"/>
        <v>0</v>
      </c>
      <c r="CM62" s="26">
        <v>3450</v>
      </c>
      <c r="CN62" s="28">
        <v>3450</v>
      </c>
      <c r="CO62" s="44"/>
      <c r="CP62" s="44"/>
      <c r="CQ62" s="44"/>
      <c r="CR62" s="40"/>
      <c r="CS62" s="44"/>
      <c r="CT62" s="44"/>
      <c r="CU62" s="44"/>
      <c r="CV62" s="44"/>
      <c r="CW62" s="44"/>
      <c r="CX62" s="40">
        <f t="shared" si="191"/>
        <v>3450</v>
      </c>
      <c r="CY62" s="28">
        <f t="shared" si="180"/>
        <v>167831</v>
      </c>
      <c r="CZ62" s="28">
        <f t="shared" si="181"/>
        <v>167831</v>
      </c>
      <c r="DA62" s="28">
        <v>157718</v>
      </c>
      <c r="DB62" s="28">
        <f t="shared" si="182"/>
        <v>0</v>
      </c>
      <c r="DC62" s="28">
        <f t="shared" si="183"/>
        <v>0</v>
      </c>
      <c r="DD62" s="28">
        <f t="shared" si="184"/>
        <v>0</v>
      </c>
      <c r="DE62" s="28">
        <f t="shared" si="185"/>
        <v>0</v>
      </c>
      <c r="DF62" s="28">
        <f t="shared" si="186"/>
        <v>0</v>
      </c>
      <c r="DG62" s="28">
        <f t="shared" si="187"/>
        <v>0</v>
      </c>
      <c r="DH62" s="28">
        <f t="shared" si="188"/>
        <v>0</v>
      </c>
      <c r="DI62" s="28">
        <f t="shared" si="189"/>
        <v>0</v>
      </c>
      <c r="DJ62" s="26">
        <f t="shared" si="59"/>
        <v>167831</v>
      </c>
    </row>
    <row r="63" spans="1:114" ht="12.75">
      <c r="A63" s="467"/>
      <c r="B63" s="70">
        <v>1220</v>
      </c>
      <c r="C63" s="49" t="s">
        <v>83</v>
      </c>
      <c r="D63" s="261" t="s">
        <v>214</v>
      </c>
      <c r="E63" s="35"/>
      <c r="F63" s="35"/>
      <c r="G63" s="35"/>
      <c r="H63" s="35"/>
      <c r="I63" s="35"/>
      <c r="J63" s="35"/>
      <c r="K63" s="35"/>
      <c r="L63" s="35"/>
      <c r="M63" s="35"/>
      <c r="N63" s="35"/>
      <c r="O63" s="35"/>
      <c r="P63" s="15">
        <f t="shared" si="6"/>
        <v>0</v>
      </c>
      <c r="Q63" s="35"/>
      <c r="R63" s="35"/>
      <c r="S63" s="35"/>
      <c r="T63" s="35"/>
      <c r="U63" s="35"/>
      <c r="V63" s="35"/>
      <c r="W63" s="35"/>
      <c r="X63" s="35"/>
      <c r="Y63" s="35"/>
      <c r="Z63" s="35"/>
      <c r="AA63" s="35"/>
      <c r="AB63" s="15">
        <f t="shared" si="146"/>
        <v>0</v>
      </c>
      <c r="AC63" s="35">
        <f t="shared" si="147"/>
        <v>0</v>
      </c>
      <c r="AD63" s="35">
        <f t="shared" si="148"/>
        <v>0</v>
      </c>
      <c r="AE63" s="35">
        <f t="shared" si="149"/>
        <v>0</v>
      </c>
      <c r="AF63" s="35">
        <f t="shared" si="150"/>
        <v>0</v>
      </c>
      <c r="AG63" s="35">
        <f t="shared" si="151"/>
        <v>0</v>
      </c>
      <c r="AH63" s="35">
        <f t="shared" si="152"/>
        <v>0</v>
      </c>
      <c r="AI63" s="35">
        <f t="shared" si="153"/>
        <v>0</v>
      </c>
      <c r="AJ63" s="35">
        <f t="shared" si="154"/>
        <v>0</v>
      </c>
      <c r="AK63" s="35">
        <f t="shared" si="155"/>
        <v>0</v>
      </c>
      <c r="AL63" s="35">
        <f t="shared" si="156"/>
        <v>0</v>
      </c>
      <c r="AM63" s="35">
        <f t="shared" si="157"/>
        <v>0</v>
      </c>
      <c r="AN63" s="15">
        <f t="shared" si="7"/>
        <v>0</v>
      </c>
      <c r="AO63" s="35"/>
      <c r="AP63" s="35"/>
      <c r="AQ63" s="35"/>
      <c r="AR63" s="35"/>
      <c r="AS63" s="35"/>
      <c r="AT63" s="15">
        <v>309500</v>
      </c>
      <c r="AU63" s="35"/>
      <c r="AV63" s="35"/>
      <c r="AW63" s="35"/>
      <c r="AX63" s="35">
        <v>309500</v>
      </c>
      <c r="AY63" s="35">
        <v>309500</v>
      </c>
      <c r="AZ63" s="15">
        <f t="shared" si="158"/>
        <v>309500</v>
      </c>
      <c r="BA63" s="35">
        <f t="shared" si="159"/>
        <v>0</v>
      </c>
      <c r="BB63" s="35">
        <f t="shared" si="160"/>
        <v>0</v>
      </c>
      <c r="BC63" s="35">
        <f t="shared" si="161"/>
        <v>0</v>
      </c>
      <c r="BD63" s="35">
        <f t="shared" si="162"/>
        <v>0</v>
      </c>
      <c r="BE63" s="35">
        <f t="shared" si="163"/>
        <v>0</v>
      </c>
      <c r="BF63" s="35">
        <f t="shared" si="164"/>
        <v>309500</v>
      </c>
      <c r="BG63" s="35">
        <f t="shared" si="165"/>
        <v>0</v>
      </c>
      <c r="BH63" s="35">
        <f t="shared" si="166"/>
        <v>0</v>
      </c>
      <c r="BI63" s="35">
        <f t="shared" si="167"/>
        <v>0</v>
      </c>
      <c r="BJ63" s="35">
        <f t="shared" si="168"/>
        <v>309500</v>
      </c>
      <c r="BK63" s="35">
        <f t="shared" si="169"/>
        <v>309500</v>
      </c>
      <c r="BL63" s="15">
        <f t="shared" si="9"/>
        <v>309500</v>
      </c>
      <c r="BM63" s="15"/>
      <c r="BN63" s="35"/>
      <c r="BO63" s="35"/>
      <c r="BP63" s="35"/>
      <c r="BQ63" s="35"/>
      <c r="BR63" s="15"/>
      <c r="BS63" s="35"/>
      <c r="BT63" s="35"/>
      <c r="BU63" s="35"/>
      <c r="BV63" s="35"/>
      <c r="BW63" s="35"/>
      <c r="BX63" s="15">
        <f t="shared" si="190"/>
        <v>0</v>
      </c>
      <c r="BY63" s="44">
        <f t="shared" si="170"/>
        <v>0</v>
      </c>
      <c r="BZ63" s="44">
        <f t="shared" si="171"/>
        <v>0</v>
      </c>
      <c r="CA63" s="183">
        <f>BO63+BC63</f>
        <v>0</v>
      </c>
      <c r="CB63" s="44">
        <f t="shared" si="172"/>
        <v>0</v>
      </c>
      <c r="CC63" s="44">
        <f t="shared" si="173"/>
        <v>0</v>
      </c>
      <c r="CD63" s="44">
        <f t="shared" si="174"/>
        <v>309500</v>
      </c>
      <c r="CE63" s="44">
        <f t="shared" si="175"/>
        <v>0</v>
      </c>
      <c r="CF63" s="44">
        <f t="shared" si="176"/>
        <v>0</v>
      </c>
      <c r="CG63" s="44">
        <f t="shared" si="177"/>
        <v>0</v>
      </c>
      <c r="CH63" s="44">
        <f t="shared" si="178"/>
        <v>309500</v>
      </c>
      <c r="CI63" s="44">
        <f t="shared" si="179"/>
        <v>309500</v>
      </c>
      <c r="CJ63" s="40">
        <f t="shared" si="11"/>
        <v>309500</v>
      </c>
      <c r="CK63" s="247"/>
      <c r="CL63" s="247">
        <f t="shared" si="25"/>
        <v>0</v>
      </c>
      <c r="CM63" s="40"/>
      <c r="CN63" s="44"/>
      <c r="CO63" s="44"/>
      <c r="CP63" s="44"/>
      <c r="CQ63" s="44"/>
      <c r="CR63" s="40"/>
      <c r="CS63" s="44"/>
      <c r="CT63" s="44"/>
      <c r="CU63" s="44"/>
      <c r="CV63" s="44"/>
      <c r="CW63" s="44"/>
      <c r="CX63" s="40">
        <f t="shared" si="191"/>
        <v>0</v>
      </c>
      <c r="CY63" s="28">
        <f t="shared" si="180"/>
        <v>0</v>
      </c>
      <c r="CZ63" s="28">
        <f t="shared" si="181"/>
        <v>0</v>
      </c>
      <c r="DA63" s="28">
        <f>CO63+CA63</f>
        <v>0</v>
      </c>
      <c r="DB63" s="28">
        <f t="shared" si="182"/>
        <v>0</v>
      </c>
      <c r="DC63" s="28">
        <f t="shared" si="183"/>
        <v>0</v>
      </c>
      <c r="DD63" s="28">
        <f t="shared" si="184"/>
        <v>309500</v>
      </c>
      <c r="DE63" s="28">
        <f t="shared" si="185"/>
        <v>0</v>
      </c>
      <c r="DF63" s="28">
        <f t="shared" si="186"/>
        <v>0</v>
      </c>
      <c r="DG63" s="28">
        <f t="shared" si="187"/>
        <v>0</v>
      </c>
      <c r="DH63" s="28">
        <f t="shared" si="188"/>
        <v>309500</v>
      </c>
      <c r="DI63" s="28">
        <f t="shared" si="189"/>
        <v>309500</v>
      </c>
      <c r="DJ63" s="26">
        <f t="shared" si="59"/>
        <v>309500</v>
      </c>
    </row>
    <row r="64" spans="1:114" ht="38.25">
      <c r="A64" s="467"/>
      <c r="B64" s="70" t="s">
        <v>89</v>
      </c>
      <c r="C64" s="49" t="s">
        <v>83</v>
      </c>
      <c r="D64" s="256" t="s">
        <v>90</v>
      </c>
      <c r="E64" s="35">
        <f>КФК!E30</f>
        <v>16290</v>
      </c>
      <c r="F64" s="35">
        <f>КФК!F30</f>
        <v>16290</v>
      </c>
      <c r="G64" s="35">
        <f>КФК!G30</f>
        <v>0</v>
      </c>
      <c r="H64" s="35">
        <f>КФК!H30</f>
        <v>0</v>
      </c>
      <c r="I64" s="35">
        <f>КФК!I30</f>
        <v>0</v>
      </c>
      <c r="J64" s="35">
        <f>КФК!J30</f>
        <v>0</v>
      </c>
      <c r="K64" s="35">
        <f>КФК!K30</f>
        <v>0</v>
      </c>
      <c r="L64" s="35">
        <f>КФК!L30</f>
        <v>0</v>
      </c>
      <c r="M64" s="35">
        <f>КФК!M30</f>
        <v>0</v>
      </c>
      <c r="N64" s="35">
        <f>КФК!N30</f>
        <v>0</v>
      </c>
      <c r="O64" s="35">
        <f>КФК!O30</f>
        <v>0</v>
      </c>
      <c r="P64" s="15">
        <f t="shared" si="6"/>
        <v>16290</v>
      </c>
      <c r="Q64" s="35"/>
      <c r="R64" s="35"/>
      <c r="S64" s="35"/>
      <c r="T64" s="35"/>
      <c r="U64" s="35"/>
      <c r="V64" s="35"/>
      <c r="W64" s="35"/>
      <c r="X64" s="35"/>
      <c r="Y64" s="35"/>
      <c r="Z64" s="35"/>
      <c r="AA64" s="35"/>
      <c r="AB64" s="15">
        <f t="shared" si="146"/>
        <v>0</v>
      </c>
      <c r="AC64" s="35">
        <f t="shared" si="147"/>
        <v>16290</v>
      </c>
      <c r="AD64" s="35">
        <f t="shared" si="148"/>
        <v>16290</v>
      </c>
      <c r="AE64" s="35">
        <f t="shared" si="149"/>
        <v>0</v>
      </c>
      <c r="AF64" s="35">
        <f t="shared" si="150"/>
        <v>0</v>
      </c>
      <c r="AG64" s="35">
        <f t="shared" si="151"/>
        <v>0</v>
      </c>
      <c r="AH64" s="35">
        <f t="shared" si="152"/>
        <v>0</v>
      </c>
      <c r="AI64" s="35">
        <f t="shared" si="153"/>
        <v>0</v>
      </c>
      <c r="AJ64" s="35">
        <f t="shared" si="154"/>
        <v>0</v>
      </c>
      <c r="AK64" s="35">
        <f t="shared" si="155"/>
        <v>0</v>
      </c>
      <c r="AL64" s="35">
        <f t="shared" si="156"/>
        <v>0</v>
      </c>
      <c r="AM64" s="35">
        <f t="shared" si="157"/>
        <v>0</v>
      </c>
      <c r="AN64" s="15">
        <f t="shared" si="7"/>
        <v>16290</v>
      </c>
      <c r="AO64" s="35"/>
      <c r="AP64" s="35"/>
      <c r="AQ64" s="35"/>
      <c r="AR64" s="35"/>
      <c r="AS64" s="35"/>
      <c r="AT64" s="35"/>
      <c r="AU64" s="35"/>
      <c r="AV64" s="35"/>
      <c r="AW64" s="35"/>
      <c r="AX64" s="35"/>
      <c r="AY64" s="35"/>
      <c r="AZ64" s="15">
        <f t="shared" si="158"/>
        <v>0</v>
      </c>
      <c r="BA64" s="35">
        <f t="shared" si="159"/>
        <v>16290</v>
      </c>
      <c r="BB64" s="35">
        <f t="shared" si="160"/>
        <v>16290</v>
      </c>
      <c r="BC64" s="35">
        <f t="shared" si="161"/>
        <v>0</v>
      </c>
      <c r="BD64" s="35">
        <f t="shared" si="162"/>
        <v>0</v>
      </c>
      <c r="BE64" s="35">
        <f t="shared" si="163"/>
        <v>0</v>
      </c>
      <c r="BF64" s="35">
        <f t="shared" si="164"/>
        <v>0</v>
      </c>
      <c r="BG64" s="35">
        <f t="shared" si="165"/>
        <v>0</v>
      </c>
      <c r="BH64" s="35">
        <f t="shared" si="166"/>
        <v>0</v>
      </c>
      <c r="BI64" s="35">
        <f t="shared" si="167"/>
        <v>0</v>
      </c>
      <c r="BJ64" s="35">
        <f t="shared" si="168"/>
        <v>0</v>
      </c>
      <c r="BK64" s="35">
        <f t="shared" si="169"/>
        <v>0</v>
      </c>
      <c r="BL64" s="15">
        <f t="shared" si="9"/>
        <v>16290</v>
      </c>
      <c r="BM64" s="15"/>
      <c r="BN64" s="35"/>
      <c r="BO64" s="35"/>
      <c r="BP64" s="35"/>
      <c r="BQ64" s="35"/>
      <c r="BR64" s="15"/>
      <c r="BS64" s="35"/>
      <c r="BT64" s="35"/>
      <c r="BU64" s="35"/>
      <c r="BV64" s="35"/>
      <c r="BW64" s="35"/>
      <c r="BX64" s="15">
        <f t="shared" si="190"/>
        <v>0</v>
      </c>
      <c r="BY64" s="44">
        <f t="shared" si="170"/>
        <v>16290</v>
      </c>
      <c r="BZ64" s="44">
        <f t="shared" si="171"/>
        <v>16290</v>
      </c>
      <c r="CA64" s="183">
        <f>BO64+BC64</f>
        <v>0</v>
      </c>
      <c r="CB64" s="44">
        <f t="shared" si="172"/>
        <v>0</v>
      </c>
      <c r="CC64" s="44">
        <f t="shared" si="173"/>
        <v>0</v>
      </c>
      <c r="CD64" s="44">
        <f t="shared" si="174"/>
        <v>0</v>
      </c>
      <c r="CE64" s="44">
        <f t="shared" si="175"/>
        <v>0</v>
      </c>
      <c r="CF64" s="44">
        <f t="shared" si="176"/>
        <v>0</v>
      </c>
      <c r="CG64" s="44">
        <f t="shared" si="177"/>
        <v>0</v>
      </c>
      <c r="CH64" s="44">
        <f t="shared" si="178"/>
        <v>0</v>
      </c>
      <c r="CI64" s="44">
        <f t="shared" si="179"/>
        <v>0</v>
      </c>
      <c r="CJ64" s="40">
        <f t="shared" si="11"/>
        <v>16290</v>
      </c>
      <c r="CK64" s="247">
        <v>16290</v>
      </c>
      <c r="CL64" s="247">
        <f t="shared" si="25"/>
        <v>0</v>
      </c>
      <c r="CM64" s="40"/>
      <c r="CN64" s="44"/>
      <c r="CO64" s="44"/>
      <c r="CP64" s="44"/>
      <c r="CQ64" s="44"/>
      <c r="CR64" s="40"/>
      <c r="CS64" s="44"/>
      <c r="CT64" s="44"/>
      <c r="CU64" s="44"/>
      <c r="CV64" s="44"/>
      <c r="CW64" s="44"/>
      <c r="CX64" s="40">
        <f t="shared" si="191"/>
        <v>0</v>
      </c>
      <c r="CY64" s="28">
        <f t="shared" si="180"/>
        <v>16290</v>
      </c>
      <c r="CZ64" s="28">
        <f t="shared" si="181"/>
        <v>16290</v>
      </c>
      <c r="DA64" s="28">
        <f>CO64+CA64</f>
        <v>0</v>
      </c>
      <c r="DB64" s="28">
        <f t="shared" si="182"/>
        <v>0</v>
      </c>
      <c r="DC64" s="28">
        <f t="shared" si="183"/>
        <v>0</v>
      </c>
      <c r="DD64" s="28">
        <f t="shared" si="184"/>
        <v>0</v>
      </c>
      <c r="DE64" s="28">
        <f t="shared" si="185"/>
        <v>0</v>
      </c>
      <c r="DF64" s="28">
        <f t="shared" si="186"/>
        <v>0</v>
      </c>
      <c r="DG64" s="28">
        <f t="shared" si="187"/>
        <v>0</v>
      </c>
      <c r="DH64" s="28">
        <f t="shared" si="188"/>
        <v>0</v>
      </c>
      <c r="DI64" s="28">
        <f t="shared" si="189"/>
        <v>0</v>
      </c>
      <c r="DJ64" s="26">
        <f t="shared" si="59"/>
        <v>16290</v>
      </c>
    </row>
    <row r="65" spans="1:114" ht="25.5" customHeight="1">
      <c r="A65" s="467"/>
      <c r="B65" s="48" t="s">
        <v>101</v>
      </c>
      <c r="C65" s="51"/>
      <c r="D65" s="257" t="s">
        <v>102</v>
      </c>
      <c r="E65" s="15">
        <f>E66</f>
        <v>240000</v>
      </c>
      <c r="F65" s="15">
        <f aca="true" t="shared" si="192" ref="F65:O65">F66</f>
        <v>240000</v>
      </c>
      <c r="G65" s="15">
        <f t="shared" si="192"/>
        <v>0</v>
      </c>
      <c r="H65" s="15">
        <f t="shared" si="192"/>
        <v>0</v>
      </c>
      <c r="I65" s="15">
        <f t="shared" si="192"/>
        <v>0</v>
      </c>
      <c r="J65" s="15">
        <f t="shared" si="192"/>
        <v>0</v>
      </c>
      <c r="K65" s="15">
        <f t="shared" si="192"/>
        <v>0</v>
      </c>
      <c r="L65" s="15">
        <f t="shared" si="192"/>
        <v>0</v>
      </c>
      <c r="M65" s="15">
        <f t="shared" si="192"/>
        <v>0</v>
      </c>
      <c r="N65" s="15">
        <f t="shared" si="192"/>
        <v>0</v>
      </c>
      <c r="O65" s="35">
        <f t="shared" si="192"/>
        <v>0</v>
      </c>
      <c r="P65" s="15">
        <f t="shared" si="6"/>
        <v>240000</v>
      </c>
      <c r="Q65" s="15">
        <f>Q66</f>
        <v>0</v>
      </c>
      <c r="R65" s="15">
        <f aca="true" t="shared" si="193" ref="R65:AA65">R66</f>
        <v>0</v>
      </c>
      <c r="S65" s="15">
        <f t="shared" si="193"/>
        <v>0</v>
      </c>
      <c r="T65" s="15">
        <f t="shared" si="193"/>
        <v>0</v>
      </c>
      <c r="U65" s="15">
        <f t="shared" si="193"/>
        <v>0</v>
      </c>
      <c r="V65" s="15">
        <f t="shared" si="193"/>
        <v>0</v>
      </c>
      <c r="W65" s="15">
        <f t="shared" si="193"/>
        <v>0</v>
      </c>
      <c r="X65" s="15">
        <f t="shared" si="193"/>
        <v>0</v>
      </c>
      <c r="Y65" s="15">
        <f t="shared" si="193"/>
        <v>0</v>
      </c>
      <c r="Z65" s="15">
        <f t="shared" si="193"/>
        <v>0</v>
      </c>
      <c r="AA65" s="35">
        <f t="shared" si="193"/>
        <v>0</v>
      </c>
      <c r="AB65" s="35">
        <f>Q65+V65</f>
        <v>0</v>
      </c>
      <c r="AC65" s="15">
        <f>AC66</f>
        <v>240000</v>
      </c>
      <c r="AD65" s="15">
        <f aca="true" t="shared" si="194" ref="AD65:AM65">AD66</f>
        <v>240000</v>
      </c>
      <c r="AE65" s="15">
        <f t="shared" si="194"/>
        <v>0</v>
      </c>
      <c r="AF65" s="15">
        <f t="shared" si="194"/>
        <v>0</v>
      </c>
      <c r="AG65" s="15">
        <f t="shared" si="194"/>
        <v>0</v>
      </c>
      <c r="AH65" s="15">
        <f t="shared" si="194"/>
        <v>0</v>
      </c>
      <c r="AI65" s="15">
        <f t="shared" si="194"/>
        <v>0</v>
      </c>
      <c r="AJ65" s="15">
        <f t="shared" si="194"/>
        <v>0</v>
      </c>
      <c r="AK65" s="15">
        <f t="shared" si="194"/>
        <v>0</v>
      </c>
      <c r="AL65" s="15">
        <f t="shared" si="194"/>
        <v>0</v>
      </c>
      <c r="AM65" s="35">
        <f t="shared" si="194"/>
        <v>0</v>
      </c>
      <c r="AN65" s="15">
        <f t="shared" si="7"/>
        <v>240000</v>
      </c>
      <c r="AO65" s="15">
        <f>AO66</f>
        <v>0</v>
      </c>
      <c r="AP65" s="15">
        <f aca="true" t="shared" si="195" ref="AP65:AY65">AP66</f>
        <v>0</v>
      </c>
      <c r="AQ65" s="15">
        <f t="shared" si="195"/>
        <v>0</v>
      </c>
      <c r="AR65" s="15">
        <f t="shared" si="195"/>
        <v>0</v>
      </c>
      <c r="AS65" s="15">
        <f t="shared" si="195"/>
        <v>0</v>
      </c>
      <c r="AT65" s="15">
        <f t="shared" si="195"/>
        <v>0</v>
      </c>
      <c r="AU65" s="15">
        <f t="shared" si="195"/>
        <v>0</v>
      </c>
      <c r="AV65" s="15">
        <f t="shared" si="195"/>
        <v>0</v>
      </c>
      <c r="AW65" s="15">
        <f t="shared" si="195"/>
        <v>0</v>
      </c>
      <c r="AX65" s="15">
        <f t="shared" si="195"/>
        <v>0</v>
      </c>
      <c r="AY65" s="35">
        <f t="shared" si="195"/>
        <v>0</v>
      </c>
      <c r="AZ65" s="35">
        <f>AO65+AT65</f>
        <v>0</v>
      </c>
      <c r="BA65" s="15">
        <f>BA66</f>
        <v>240000</v>
      </c>
      <c r="BB65" s="15">
        <f aca="true" t="shared" si="196" ref="BB65:BK65">BB66</f>
        <v>240000</v>
      </c>
      <c r="BC65" s="15">
        <f t="shared" si="196"/>
        <v>0</v>
      </c>
      <c r="BD65" s="15">
        <f t="shared" si="196"/>
        <v>0</v>
      </c>
      <c r="BE65" s="15">
        <f t="shared" si="196"/>
        <v>0</v>
      </c>
      <c r="BF65" s="15">
        <f t="shared" si="196"/>
        <v>0</v>
      </c>
      <c r="BG65" s="15">
        <f t="shared" si="196"/>
        <v>0</v>
      </c>
      <c r="BH65" s="15">
        <f t="shared" si="196"/>
        <v>0</v>
      </c>
      <c r="BI65" s="15">
        <f t="shared" si="196"/>
        <v>0</v>
      </c>
      <c r="BJ65" s="15">
        <f t="shared" si="196"/>
        <v>0</v>
      </c>
      <c r="BK65" s="35">
        <f t="shared" si="196"/>
        <v>0</v>
      </c>
      <c r="BL65" s="15">
        <f t="shared" si="9"/>
        <v>240000</v>
      </c>
      <c r="BM65" s="15"/>
      <c r="BN65" s="263"/>
      <c r="BO65" s="35"/>
      <c r="BP65" s="35"/>
      <c r="BQ65" s="35"/>
      <c r="BR65" s="263"/>
      <c r="BS65" s="263"/>
      <c r="BT65" s="263"/>
      <c r="BU65" s="263"/>
      <c r="BV65" s="263"/>
      <c r="BW65" s="263"/>
      <c r="BX65" s="15">
        <f t="shared" si="190"/>
        <v>0</v>
      </c>
      <c r="BY65" s="40">
        <f>BY66</f>
        <v>295000</v>
      </c>
      <c r="BZ65" s="40">
        <f aca="true" t="shared" si="197" ref="BZ65:CI65">BZ66</f>
        <v>295000</v>
      </c>
      <c r="CA65" s="210">
        <f t="shared" si="197"/>
        <v>0</v>
      </c>
      <c r="CB65" s="40">
        <f t="shared" si="197"/>
        <v>0</v>
      </c>
      <c r="CC65" s="40">
        <f t="shared" si="197"/>
        <v>0</v>
      </c>
      <c r="CD65" s="40">
        <f t="shared" si="197"/>
        <v>0</v>
      </c>
      <c r="CE65" s="40">
        <f t="shared" si="197"/>
        <v>0</v>
      </c>
      <c r="CF65" s="40">
        <f t="shared" si="197"/>
        <v>0</v>
      </c>
      <c r="CG65" s="40">
        <f t="shared" si="197"/>
        <v>0</v>
      </c>
      <c r="CH65" s="40">
        <f t="shared" si="197"/>
        <v>0</v>
      </c>
      <c r="CI65" s="44">
        <f t="shared" si="197"/>
        <v>0</v>
      </c>
      <c r="CJ65" s="40">
        <f t="shared" si="11"/>
        <v>295000</v>
      </c>
      <c r="CK65" s="247"/>
      <c r="CL65" s="247">
        <f t="shared" si="25"/>
        <v>-295000</v>
      </c>
      <c r="CM65" s="40">
        <f>CM66</f>
        <v>220000</v>
      </c>
      <c r="CN65" s="40">
        <f aca="true" t="shared" si="198" ref="CN65:CW65">CN66</f>
        <v>220000</v>
      </c>
      <c r="CO65" s="40">
        <f t="shared" si="198"/>
        <v>0</v>
      </c>
      <c r="CP65" s="40">
        <f t="shared" si="198"/>
        <v>0</v>
      </c>
      <c r="CQ65" s="40">
        <f t="shared" si="198"/>
        <v>0</v>
      </c>
      <c r="CR65" s="40">
        <f t="shared" si="198"/>
        <v>0</v>
      </c>
      <c r="CS65" s="40">
        <f t="shared" si="198"/>
        <v>0</v>
      </c>
      <c r="CT65" s="40">
        <f t="shared" si="198"/>
        <v>0</v>
      </c>
      <c r="CU65" s="40">
        <f t="shared" si="198"/>
        <v>0</v>
      </c>
      <c r="CV65" s="40">
        <f t="shared" si="198"/>
        <v>0</v>
      </c>
      <c r="CW65" s="40">
        <f t="shared" si="198"/>
        <v>0</v>
      </c>
      <c r="CX65" s="40">
        <f t="shared" si="191"/>
        <v>220000</v>
      </c>
      <c r="CY65" s="26">
        <f>CY66</f>
        <v>515000</v>
      </c>
      <c r="CZ65" s="26">
        <f aca="true" t="shared" si="199" ref="CZ65:DI65">CZ66</f>
        <v>515000</v>
      </c>
      <c r="DA65" s="26">
        <f t="shared" si="199"/>
        <v>0</v>
      </c>
      <c r="DB65" s="26">
        <f t="shared" si="199"/>
        <v>0</v>
      </c>
      <c r="DC65" s="26">
        <f t="shared" si="199"/>
        <v>0</v>
      </c>
      <c r="DD65" s="26">
        <f t="shared" si="199"/>
        <v>0</v>
      </c>
      <c r="DE65" s="26">
        <f t="shared" si="199"/>
        <v>0</v>
      </c>
      <c r="DF65" s="26">
        <f t="shared" si="199"/>
        <v>0</v>
      </c>
      <c r="DG65" s="26">
        <f t="shared" si="199"/>
        <v>0</v>
      </c>
      <c r="DH65" s="26">
        <f t="shared" si="199"/>
        <v>0</v>
      </c>
      <c r="DI65" s="28">
        <f t="shared" si="199"/>
        <v>0</v>
      </c>
      <c r="DJ65" s="26">
        <f t="shared" si="59"/>
        <v>515000</v>
      </c>
    </row>
    <row r="66" spans="1:114" ht="66" customHeight="1">
      <c r="A66" s="467"/>
      <c r="B66" s="70" t="s">
        <v>155</v>
      </c>
      <c r="C66" s="49" t="s">
        <v>129</v>
      </c>
      <c r="D66" s="256" t="s">
        <v>156</v>
      </c>
      <c r="E66" s="35">
        <v>240000</v>
      </c>
      <c r="F66" s="35">
        <v>240000</v>
      </c>
      <c r="G66" s="35"/>
      <c r="H66" s="35"/>
      <c r="I66" s="35"/>
      <c r="J66" s="35"/>
      <c r="K66" s="35"/>
      <c r="L66" s="35"/>
      <c r="M66" s="35"/>
      <c r="N66" s="35"/>
      <c r="O66" s="35"/>
      <c r="P66" s="15">
        <f t="shared" si="6"/>
        <v>240000</v>
      </c>
      <c r="Q66" s="35"/>
      <c r="R66" s="35"/>
      <c r="S66" s="35"/>
      <c r="T66" s="35"/>
      <c r="U66" s="35"/>
      <c r="V66" s="35"/>
      <c r="W66" s="35"/>
      <c r="X66" s="35"/>
      <c r="Y66" s="35"/>
      <c r="Z66" s="35"/>
      <c r="AA66" s="35"/>
      <c r="AB66" s="15">
        <f>V66+Q66</f>
        <v>0</v>
      </c>
      <c r="AC66" s="35">
        <f aca="true" t="shared" si="200" ref="AC66:AM66">Q66+E66</f>
        <v>240000</v>
      </c>
      <c r="AD66" s="35">
        <f t="shared" si="200"/>
        <v>240000</v>
      </c>
      <c r="AE66" s="35">
        <f t="shared" si="200"/>
        <v>0</v>
      </c>
      <c r="AF66" s="35">
        <f t="shared" si="200"/>
        <v>0</v>
      </c>
      <c r="AG66" s="35">
        <f t="shared" si="200"/>
        <v>0</v>
      </c>
      <c r="AH66" s="35">
        <f t="shared" si="200"/>
        <v>0</v>
      </c>
      <c r="AI66" s="35">
        <f t="shared" si="200"/>
        <v>0</v>
      </c>
      <c r="AJ66" s="35">
        <f t="shared" si="200"/>
        <v>0</v>
      </c>
      <c r="AK66" s="35">
        <f t="shared" si="200"/>
        <v>0</v>
      </c>
      <c r="AL66" s="35">
        <f t="shared" si="200"/>
        <v>0</v>
      </c>
      <c r="AM66" s="35">
        <f t="shared" si="200"/>
        <v>0</v>
      </c>
      <c r="AN66" s="15">
        <f t="shared" si="7"/>
        <v>240000</v>
      </c>
      <c r="AO66" s="35"/>
      <c r="AP66" s="35"/>
      <c r="AQ66" s="35"/>
      <c r="AR66" s="35"/>
      <c r="AS66" s="35"/>
      <c r="AT66" s="35"/>
      <c r="AU66" s="35"/>
      <c r="AV66" s="35"/>
      <c r="AW66" s="35"/>
      <c r="AX66" s="35"/>
      <c r="AY66" s="35"/>
      <c r="AZ66" s="15">
        <f>AT66+AO66</f>
        <v>0</v>
      </c>
      <c r="BA66" s="35">
        <f aca="true" t="shared" si="201" ref="BA66:BK66">AO66+AC66</f>
        <v>240000</v>
      </c>
      <c r="BB66" s="35">
        <f t="shared" si="201"/>
        <v>240000</v>
      </c>
      <c r="BC66" s="35">
        <f t="shared" si="201"/>
        <v>0</v>
      </c>
      <c r="BD66" s="35">
        <f t="shared" si="201"/>
        <v>0</v>
      </c>
      <c r="BE66" s="35">
        <f t="shared" si="201"/>
        <v>0</v>
      </c>
      <c r="BF66" s="35">
        <f t="shared" si="201"/>
        <v>0</v>
      </c>
      <c r="BG66" s="35">
        <f t="shared" si="201"/>
        <v>0</v>
      </c>
      <c r="BH66" s="35">
        <f t="shared" si="201"/>
        <v>0</v>
      </c>
      <c r="BI66" s="35">
        <f t="shared" si="201"/>
        <v>0</v>
      </c>
      <c r="BJ66" s="35">
        <f t="shared" si="201"/>
        <v>0</v>
      </c>
      <c r="BK66" s="35">
        <f t="shared" si="201"/>
        <v>0</v>
      </c>
      <c r="BL66" s="15">
        <f t="shared" si="9"/>
        <v>240000</v>
      </c>
      <c r="BM66" s="35">
        <v>55000</v>
      </c>
      <c r="BN66" s="35">
        <v>55000</v>
      </c>
      <c r="BO66" s="35"/>
      <c r="BP66" s="35"/>
      <c r="BQ66" s="35"/>
      <c r="BR66" s="35"/>
      <c r="BS66" s="35"/>
      <c r="BT66" s="35"/>
      <c r="BU66" s="35"/>
      <c r="BV66" s="35"/>
      <c r="BW66" s="35"/>
      <c r="BX66" s="15">
        <f>BR66+BM66</f>
        <v>55000</v>
      </c>
      <c r="BY66" s="44">
        <f aca="true" t="shared" si="202" ref="BY66:CI66">BM66+BA66</f>
        <v>295000</v>
      </c>
      <c r="BZ66" s="44">
        <f t="shared" si="202"/>
        <v>295000</v>
      </c>
      <c r="CA66" s="183">
        <f t="shared" si="202"/>
        <v>0</v>
      </c>
      <c r="CB66" s="44">
        <f t="shared" si="202"/>
        <v>0</v>
      </c>
      <c r="CC66" s="44">
        <f t="shared" si="202"/>
        <v>0</v>
      </c>
      <c r="CD66" s="44">
        <f t="shared" si="202"/>
        <v>0</v>
      </c>
      <c r="CE66" s="44">
        <f t="shared" si="202"/>
        <v>0</v>
      </c>
      <c r="CF66" s="44">
        <f t="shared" si="202"/>
        <v>0</v>
      </c>
      <c r="CG66" s="44">
        <f t="shared" si="202"/>
        <v>0</v>
      </c>
      <c r="CH66" s="44">
        <f t="shared" si="202"/>
        <v>0</v>
      </c>
      <c r="CI66" s="44">
        <f t="shared" si="202"/>
        <v>0</v>
      </c>
      <c r="CJ66" s="40">
        <f t="shared" si="11"/>
        <v>295000</v>
      </c>
      <c r="CK66" s="247">
        <v>515000</v>
      </c>
      <c r="CL66" s="247">
        <f t="shared" si="25"/>
        <v>220000</v>
      </c>
      <c r="CM66" s="44">
        <v>220000</v>
      </c>
      <c r="CN66" s="44">
        <v>220000</v>
      </c>
      <c r="CO66" s="44"/>
      <c r="CP66" s="44"/>
      <c r="CQ66" s="44"/>
      <c r="CR66" s="44"/>
      <c r="CS66" s="44"/>
      <c r="CT66" s="44"/>
      <c r="CU66" s="44"/>
      <c r="CV66" s="44"/>
      <c r="CW66" s="44"/>
      <c r="CX66" s="40">
        <f>CR66+CM66</f>
        <v>220000</v>
      </c>
      <c r="CY66" s="28">
        <f aca="true" t="shared" si="203" ref="CY66:DI66">CM66+BY66</f>
        <v>515000</v>
      </c>
      <c r="CZ66" s="28">
        <f t="shared" si="203"/>
        <v>515000</v>
      </c>
      <c r="DA66" s="28">
        <f t="shared" si="203"/>
        <v>0</v>
      </c>
      <c r="DB66" s="28">
        <f t="shared" si="203"/>
        <v>0</v>
      </c>
      <c r="DC66" s="28">
        <f t="shared" si="203"/>
        <v>0</v>
      </c>
      <c r="DD66" s="28">
        <f t="shared" si="203"/>
        <v>0</v>
      </c>
      <c r="DE66" s="28">
        <f t="shared" si="203"/>
        <v>0</v>
      </c>
      <c r="DF66" s="28">
        <f t="shared" si="203"/>
        <v>0</v>
      </c>
      <c r="DG66" s="28">
        <f t="shared" si="203"/>
        <v>0</v>
      </c>
      <c r="DH66" s="28">
        <f t="shared" si="203"/>
        <v>0</v>
      </c>
      <c r="DI66" s="28">
        <f t="shared" si="203"/>
        <v>0</v>
      </c>
      <c r="DJ66" s="26">
        <f t="shared" si="59"/>
        <v>515000</v>
      </c>
    </row>
    <row r="67" spans="1:114" ht="12.75">
      <c r="A67" s="467"/>
      <c r="B67" s="48" t="s">
        <v>178</v>
      </c>
      <c r="C67" s="51"/>
      <c r="D67" s="257" t="s">
        <v>179</v>
      </c>
      <c r="E67" s="15">
        <f>E68</f>
        <v>727857</v>
      </c>
      <c r="F67" s="15">
        <f aca="true" t="shared" si="204" ref="F67:AM67">F68</f>
        <v>727857</v>
      </c>
      <c r="G67" s="15">
        <f t="shared" si="204"/>
        <v>584886</v>
      </c>
      <c r="H67" s="15">
        <f t="shared" si="204"/>
        <v>115862</v>
      </c>
      <c r="I67" s="15">
        <f t="shared" si="204"/>
        <v>0</v>
      </c>
      <c r="J67" s="15">
        <f t="shared" si="204"/>
        <v>0</v>
      </c>
      <c r="K67" s="15">
        <f t="shared" si="204"/>
        <v>0</v>
      </c>
      <c r="L67" s="15">
        <f t="shared" si="204"/>
        <v>0</v>
      </c>
      <c r="M67" s="15">
        <f t="shared" si="204"/>
        <v>0</v>
      </c>
      <c r="N67" s="15">
        <f t="shared" si="204"/>
        <v>0</v>
      </c>
      <c r="O67" s="15">
        <f t="shared" si="204"/>
        <v>0</v>
      </c>
      <c r="P67" s="15">
        <f t="shared" si="6"/>
        <v>727857</v>
      </c>
      <c r="Q67" s="15">
        <f>Q68</f>
        <v>0</v>
      </c>
      <c r="R67" s="15">
        <f t="shared" si="204"/>
        <v>0</v>
      </c>
      <c r="S67" s="15">
        <f t="shared" si="204"/>
        <v>0</v>
      </c>
      <c r="T67" s="15">
        <f t="shared" si="204"/>
        <v>0</v>
      </c>
      <c r="U67" s="15">
        <f t="shared" si="204"/>
        <v>0</v>
      </c>
      <c r="V67" s="15">
        <f t="shared" si="204"/>
        <v>0</v>
      </c>
      <c r="W67" s="15">
        <f t="shared" si="204"/>
        <v>0</v>
      </c>
      <c r="X67" s="15">
        <f t="shared" si="204"/>
        <v>0</v>
      </c>
      <c r="Y67" s="15">
        <f t="shared" si="204"/>
        <v>0</v>
      </c>
      <c r="Z67" s="15">
        <f t="shared" si="204"/>
        <v>0</v>
      </c>
      <c r="AA67" s="15">
        <f t="shared" si="204"/>
        <v>0</v>
      </c>
      <c r="AB67" s="15">
        <f t="shared" si="204"/>
        <v>0</v>
      </c>
      <c r="AC67" s="15">
        <f>AC68</f>
        <v>727857</v>
      </c>
      <c r="AD67" s="15">
        <f t="shared" si="204"/>
        <v>727857</v>
      </c>
      <c r="AE67" s="15">
        <f t="shared" si="204"/>
        <v>584886</v>
      </c>
      <c r="AF67" s="15">
        <f t="shared" si="204"/>
        <v>115862</v>
      </c>
      <c r="AG67" s="15">
        <f t="shared" si="204"/>
        <v>0</v>
      </c>
      <c r="AH67" s="15">
        <f t="shared" si="204"/>
        <v>0</v>
      </c>
      <c r="AI67" s="15">
        <f t="shared" si="204"/>
        <v>0</v>
      </c>
      <c r="AJ67" s="15">
        <f t="shared" si="204"/>
        <v>0</v>
      </c>
      <c r="AK67" s="15">
        <f t="shared" si="204"/>
        <v>0</v>
      </c>
      <c r="AL67" s="15">
        <f t="shared" si="204"/>
        <v>0</v>
      </c>
      <c r="AM67" s="15">
        <f t="shared" si="204"/>
        <v>0</v>
      </c>
      <c r="AN67" s="15">
        <f t="shared" si="7"/>
        <v>727857</v>
      </c>
      <c r="AO67" s="15">
        <f>AO68</f>
        <v>270817</v>
      </c>
      <c r="AP67" s="15">
        <f aca="true" t="shared" si="205" ref="AP67:BK67">AP68</f>
        <v>270817</v>
      </c>
      <c r="AQ67" s="15">
        <f t="shared" si="205"/>
        <v>64017</v>
      </c>
      <c r="AR67" s="15">
        <f t="shared" si="205"/>
        <v>0</v>
      </c>
      <c r="AS67" s="15">
        <f t="shared" si="205"/>
        <v>0</v>
      </c>
      <c r="AT67" s="15">
        <f t="shared" si="205"/>
        <v>0</v>
      </c>
      <c r="AU67" s="15">
        <f t="shared" si="205"/>
        <v>0</v>
      </c>
      <c r="AV67" s="15">
        <f t="shared" si="205"/>
        <v>0</v>
      </c>
      <c r="AW67" s="15">
        <f t="shared" si="205"/>
        <v>0</v>
      </c>
      <c r="AX67" s="15">
        <f t="shared" si="205"/>
        <v>0</v>
      </c>
      <c r="AY67" s="15">
        <f t="shared" si="205"/>
        <v>0</v>
      </c>
      <c r="AZ67" s="15">
        <f t="shared" si="205"/>
        <v>270817</v>
      </c>
      <c r="BA67" s="15">
        <f>BA68</f>
        <v>998674</v>
      </c>
      <c r="BB67" s="15">
        <f t="shared" si="205"/>
        <v>998674</v>
      </c>
      <c r="BC67" s="15">
        <f t="shared" si="205"/>
        <v>648903</v>
      </c>
      <c r="BD67" s="15">
        <f t="shared" si="205"/>
        <v>115862</v>
      </c>
      <c r="BE67" s="15">
        <f t="shared" si="205"/>
        <v>0</v>
      </c>
      <c r="BF67" s="15">
        <f t="shared" si="205"/>
        <v>0</v>
      </c>
      <c r="BG67" s="15">
        <f t="shared" si="205"/>
        <v>0</v>
      </c>
      <c r="BH67" s="15">
        <f t="shared" si="205"/>
        <v>0</v>
      </c>
      <c r="BI67" s="15">
        <f t="shared" si="205"/>
        <v>0</v>
      </c>
      <c r="BJ67" s="15">
        <f t="shared" si="205"/>
        <v>0</v>
      </c>
      <c r="BK67" s="15">
        <f t="shared" si="205"/>
        <v>0</v>
      </c>
      <c r="BL67" s="15">
        <f t="shared" si="9"/>
        <v>998674</v>
      </c>
      <c r="BM67" s="15">
        <f>BM68</f>
        <v>0</v>
      </c>
      <c r="BN67" s="15">
        <f aca="true" t="shared" si="206" ref="BN67:CI67">BN68</f>
        <v>0</v>
      </c>
      <c r="BO67" s="15">
        <f t="shared" si="206"/>
        <v>0</v>
      </c>
      <c r="BP67" s="15">
        <f t="shared" si="206"/>
        <v>0</v>
      </c>
      <c r="BQ67" s="15">
        <f t="shared" si="206"/>
        <v>0</v>
      </c>
      <c r="BR67" s="15">
        <f t="shared" si="206"/>
        <v>0</v>
      </c>
      <c r="BS67" s="15">
        <f t="shared" si="206"/>
        <v>0</v>
      </c>
      <c r="BT67" s="15">
        <f t="shared" si="206"/>
        <v>0</v>
      </c>
      <c r="BU67" s="15">
        <f t="shared" si="206"/>
        <v>0</v>
      </c>
      <c r="BV67" s="15">
        <f t="shared" si="206"/>
        <v>0</v>
      </c>
      <c r="BW67" s="15">
        <f t="shared" si="206"/>
        <v>0</v>
      </c>
      <c r="BX67" s="15">
        <f t="shared" si="206"/>
        <v>0</v>
      </c>
      <c r="BY67" s="40">
        <f>BY68</f>
        <v>998674</v>
      </c>
      <c r="BZ67" s="40">
        <f t="shared" si="206"/>
        <v>998674</v>
      </c>
      <c r="CA67" s="210">
        <f t="shared" si="206"/>
        <v>529914</v>
      </c>
      <c r="CB67" s="40">
        <f t="shared" si="206"/>
        <v>115862</v>
      </c>
      <c r="CC67" s="40">
        <f t="shared" si="206"/>
        <v>0</v>
      </c>
      <c r="CD67" s="40">
        <f t="shared" si="206"/>
        <v>0</v>
      </c>
      <c r="CE67" s="40">
        <f t="shared" si="206"/>
        <v>0</v>
      </c>
      <c r="CF67" s="40">
        <f t="shared" si="206"/>
        <v>0</v>
      </c>
      <c r="CG67" s="40">
        <f t="shared" si="206"/>
        <v>0</v>
      </c>
      <c r="CH67" s="40">
        <f t="shared" si="206"/>
        <v>0</v>
      </c>
      <c r="CI67" s="40">
        <f t="shared" si="206"/>
        <v>0</v>
      </c>
      <c r="CJ67" s="40">
        <f t="shared" si="11"/>
        <v>998674</v>
      </c>
      <c r="CK67" s="247"/>
      <c r="CL67" s="247">
        <f t="shared" si="25"/>
        <v>-998674</v>
      </c>
      <c r="CM67" s="40">
        <f>CM68</f>
        <v>0</v>
      </c>
      <c r="CN67" s="40">
        <f aca="true" t="shared" si="207" ref="CN67:DI67">CN68</f>
        <v>0</v>
      </c>
      <c r="CO67" s="40">
        <f t="shared" si="207"/>
        <v>0</v>
      </c>
      <c r="CP67" s="40">
        <f t="shared" si="207"/>
        <v>0</v>
      </c>
      <c r="CQ67" s="40">
        <f t="shared" si="207"/>
        <v>0</v>
      </c>
      <c r="CR67" s="40">
        <f t="shared" si="207"/>
        <v>0</v>
      </c>
      <c r="CS67" s="40">
        <f t="shared" si="207"/>
        <v>0</v>
      </c>
      <c r="CT67" s="40">
        <f t="shared" si="207"/>
        <v>0</v>
      </c>
      <c r="CU67" s="40">
        <f t="shared" si="207"/>
        <v>0</v>
      </c>
      <c r="CV67" s="40">
        <f t="shared" si="207"/>
        <v>0</v>
      </c>
      <c r="CW67" s="40">
        <f t="shared" si="207"/>
        <v>0</v>
      </c>
      <c r="CX67" s="40">
        <f t="shared" si="207"/>
        <v>0</v>
      </c>
      <c r="CY67" s="26">
        <f>CY68</f>
        <v>998674</v>
      </c>
      <c r="CZ67" s="26">
        <f t="shared" si="207"/>
        <v>998674</v>
      </c>
      <c r="DA67" s="26">
        <f t="shared" si="207"/>
        <v>648903</v>
      </c>
      <c r="DB67" s="26">
        <f t="shared" si="207"/>
        <v>115862</v>
      </c>
      <c r="DC67" s="26">
        <f t="shared" si="207"/>
        <v>0</v>
      </c>
      <c r="DD67" s="26">
        <f t="shared" si="207"/>
        <v>0</v>
      </c>
      <c r="DE67" s="26">
        <f t="shared" si="207"/>
        <v>0</v>
      </c>
      <c r="DF67" s="26">
        <f t="shared" si="207"/>
        <v>0</v>
      </c>
      <c r="DG67" s="26">
        <f t="shared" si="207"/>
        <v>0</v>
      </c>
      <c r="DH67" s="26">
        <f t="shared" si="207"/>
        <v>0</v>
      </c>
      <c r="DI67" s="26">
        <f t="shared" si="207"/>
        <v>0</v>
      </c>
      <c r="DJ67" s="26">
        <f t="shared" si="59"/>
        <v>998674</v>
      </c>
    </row>
    <row r="68" spans="1:114" ht="38.25">
      <c r="A68" s="468"/>
      <c r="B68" s="70" t="s">
        <v>180</v>
      </c>
      <c r="C68" s="49" t="s">
        <v>181</v>
      </c>
      <c r="D68" s="256" t="s">
        <v>182</v>
      </c>
      <c r="E68" s="35">
        <f>КФК!E78</f>
        <v>727857</v>
      </c>
      <c r="F68" s="35">
        <f>КФК!F78</f>
        <v>727857</v>
      </c>
      <c r="G68" s="35">
        <f>КФК!G78</f>
        <v>584886</v>
      </c>
      <c r="H68" s="35">
        <f>КФК!H78</f>
        <v>115862</v>
      </c>
      <c r="I68" s="35">
        <f>КФК!I78</f>
        <v>0</v>
      </c>
      <c r="J68" s="35">
        <f>КФК!J78</f>
        <v>0</v>
      </c>
      <c r="K68" s="35">
        <f>КФК!K78</f>
        <v>0</v>
      </c>
      <c r="L68" s="35">
        <f>КФК!L78</f>
        <v>0</v>
      </c>
      <c r="M68" s="35">
        <f>КФК!M78</f>
        <v>0</v>
      </c>
      <c r="N68" s="35">
        <f>КФК!N78</f>
        <v>0</v>
      </c>
      <c r="O68" s="35">
        <f>КФК!O78</f>
        <v>0</v>
      </c>
      <c r="P68" s="15">
        <f t="shared" si="6"/>
        <v>727857</v>
      </c>
      <c r="Q68" s="35"/>
      <c r="R68" s="35"/>
      <c r="S68" s="35"/>
      <c r="T68" s="35"/>
      <c r="U68" s="35"/>
      <c r="V68" s="35"/>
      <c r="W68" s="35"/>
      <c r="X68" s="35"/>
      <c r="Y68" s="35"/>
      <c r="Z68" s="35"/>
      <c r="AA68" s="35"/>
      <c r="AB68" s="15">
        <f>V68+Q68</f>
        <v>0</v>
      </c>
      <c r="AC68" s="35">
        <f aca="true" t="shared" si="208" ref="AC68:AM68">Q68+E68</f>
        <v>727857</v>
      </c>
      <c r="AD68" s="35">
        <f t="shared" si="208"/>
        <v>727857</v>
      </c>
      <c r="AE68" s="35">
        <f t="shared" si="208"/>
        <v>584886</v>
      </c>
      <c r="AF68" s="35">
        <f t="shared" si="208"/>
        <v>115862</v>
      </c>
      <c r="AG68" s="35">
        <f t="shared" si="208"/>
        <v>0</v>
      </c>
      <c r="AH68" s="35">
        <f t="shared" si="208"/>
        <v>0</v>
      </c>
      <c r="AI68" s="35">
        <f t="shared" si="208"/>
        <v>0</v>
      </c>
      <c r="AJ68" s="35">
        <f t="shared" si="208"/>
        <v>0</v>
      </c>
      <c r="AK68" s="35">
        <f t="shared" si="208"/>
        <v>0</v>
      </c>
      <c r="AL68" s="35">
        <f t="shared" si="208"/>
        <v>0</v>
      </c>
      <c r="AM68" s="35">
        <f t="shared" si="208"/>
        <v>0</v>
      </c>
      <c r="AN68" s="15">
        <f t="shared" si="7"/>
        <v>727857</v>
      </c>
      <c r="AO68" s="35">
        <v>270817</v>
      </c>
      <c r="AP68" s="35">
        <v>270817</v>
      </c>
      <c r="AQ68" s="35">
        <v>64017</v>
      </c>
      <c r="AR68" s="35"/>
      <c r="AS68" s="35"/>
      <c r="AT68" s="35"/>
      <c r="AU68" s="35"/>
      <c r="AV68" s="35"/>
      <c r="AW68" s="35"/>
      <c r="AX68" s="35"/>
      <c r="AY68" s="35"/>
      <c r="AZ68" s="15">
        <f>AT68+AO68</f>
        <v>270817</v>
      </c>
      <c r="BA68" s="35">
        <f aca="true" t="shared" si="209" ref="BA68:BK68">AO68+AC68</f>
        <v>998674</v>
      </c>
      <c r="BB68" s="35">
        <f t="shared" si="209"/>
        <v>998674</v>
      </c>
      <c r="BC68" s="35">
        <f t="shared" si="209"/>
        <v>648903</v>
      </c>
      <c r="BD68" s="35">
        <f t="shared" si="209"/>
        <v>115862</v>
      </c>
      <c r="BE68" s="35">
        <f t="shared" si="209"/>
        <v>0</v>
      </c>
      <c r="BF68" s="35">
        <f t="shared" si="209"/>
        <v>0</v>
      </c>
      <c r="BG68" s="35">
        <f t="shared" si="209"/>
        <v>0</v>
      </c>
      <c r="BH68" s="35">
        <f t="shared" si="209"/>
        <v>0</v>
      </c>
      <c r="BI68" s="35">
        <f t="shared" si="209"/>
        <v>0</v>
      </c>
      <c r="BJ68" s="35">
        <f t="shared" si="209"/>
        <v>0</v>
      </c>
      <c r="BK68" s="35">
        <f t="shared" si="209"/>
        <v>0</v>
      </c>
      <c r="BL68" s="15">
        <f t="shared" si="9"/>
        <v>998674</v>
      </c>
      <c r="BM68" s="35"/>
      <c r="BN68" s="35"/>
      <c r="BO68" s="35"/>
      <c r="BP68" s="35"/>
      <c r="BQ68" s="35"/>
      <c r="BR68" s="35"/>
      <c r="BS68" s="35"/>
      <c r="BT68" s="35"/>
      <c r="BU68" s="35"/>
      <c r="BV68" s="35"/>
      <c r="BW68" s="35"/>
      <c r="BX68" s="15">
        <f>BR68+BM68</f>
        <v>0</v>
      </c>
      <c r="BY68" s="44">
        <f aca="true" t="shared" si="210" ref="BY68:CI68">BM68+BA68</f>
        <v>998674</v>
      </c>
      <c r="BZ68" s="44">
        <f t="shared" si="210"/>
        <v>998674</v>
      </c>
      <c r="CA68" s="183">
        <v>529914</v>
      </c>
      <c r="CB68" s="44">
        <f t="shared" si="210"/>
        <v>115862</v>
      </c>
      <c r="CC68" s="44">
        <f t="shared" si="210"/>
        <v>0</v>
      </c>
      <c r="CD68" s="44">
        <f t="shared" si="210"/>
        <v>0</v>
      </c>
      <c r="CE68" s="44">
        <f t="shared" si="210"/>
        <v>0</v>
      </c>
      <c r="CF68" s="44">
        <f t="shared" si="210"/>
        <v>0</v>
      </c>
      <c r="CG68" s="44">
        <f t="shared" si="210"/>
        <v>0</v>
      </c>
      <c r="CH68" s="44">
        <f t="shared" si="210"/>
        <v>0</v>
      </c>
      <c r="CI68" s="44">
        <f t="shared" si="210"/>
        <v>0</v>
      </c>
      <c r="CJ68" s="40">
        <f t="shared" si="11"/>
        <v>998674</v>
      </c>
      <c r="CK68" s="247">
        <v>998674</v>
      </c>
      <c r="CL68" s="247">
        <f t="shared" si="25"/>
        <v>0</v>
      </c>
      <c r="CM68" s="44"/>
      <c r="CN68" s="44"/>
      <c r="CO68" s="44"/>
      <c r="CP68" s="44"/>
      <c r="CQ68" s="44"/>
      <c r="CR68" s="44"/>
      <c r="CS68" s="44"/>
      <c r="CT68" s="44"/>
      <c r="CU68" s="44"/>
      <c r="CV68" s="44"/>
      <c r="CW68" s="44"/>
      <c r="CX68" s="40">
        <f>CR68+CM68</f>
        <v>0</v>
      </c>
      <c r="CY68" s="28">
        <f>CM68+BY68</f>
        <v>998674</v>
      </c>
      <c r="CZ68" s="28">
        <f>CN68+BZ68</f>
        <v>998674</v>
      </c>
      <c r="DA68" s="28">
        <v>648903</v>
      </c>
      <c r="DB68" s="28">
        <f aca="true" t="shared" si="211" ref="DB68:DI68">CP68+CB68</f>
        <v>115862</v>
      </c>
      <c r="DC68" s="28">
        <f t="shared" si="211"/>
        <v>0</v>
      </c>
      <c r="DD68" s="28">
        <f t="shared" si="211"/>
        <v>0</v>
      </c>
      <c r="DE68" s="28">
        <f t="shared" si="211"/>
        <v>0</v>
      </c>
      <c r="DF68" s="28">
        <f t="shared" si="211"/>
        <v>0</v>
      </c>
      <c r="DG68" s="28">
        <f t="shared" si="211"/>
        <v>0</v>
      </c>
      <c r="DH68" s="28">
        <f t="shared" si="211"/>
        <v>0</v>
      </c>
      <c r="DI68" s="28">
        <f t="shared" si="211"/>
        <v>0</v>
      </c>
      <c r="DJ68" s="26">
        <f t="shared" si="59"/>
        <v>998674</v>
      </c>
    </row>
    <row r="69" spans="1:114" s="12" customFormat="1" ht="25.5">
      <c r="A69" s="216" t="s">
        <v>232</v>
      </c>
      <c r="B69" s="217"/>
      <c r="C69" s="51"/>
      <c r="D69" s="257" t="s">
        <v>233</v>
      </c>
      <c r="E69" s="15">
        <f>E70+E72</f>
        <v>114128635</v>
      </c>
      <c r="F69" s="15">
        <f aca="true" t="shared" si="212" ref="F69:O69">F70+F72</f>
        <v>114128635</v>
      </c>
      <c r="G69" s="15">
        <f t="shared" si="212"/>
        <v>3396590</v>
      </c>
      <c r="H69" s="15">
        <f t="shared" si="212"/>
        <v>71130</v>
      </c>
      <c r="I69" s="15">
        <f t="shared" si="212"/>
        <v>0</v>
      </c>
      <c r="J69" s="15">
        <f t="shared" si="212"/>
        <v>68800</v>
      </c>
      <c r="K69" s="15">
        <f t="shared" si="212"/>
        <v>68800</v>
      </c>
      <c r="L69" s="15">
        <f t="shared" si="212"/>
        <v>12000</v>
      </c>
      <c r="M69" s="15">
        <f t="shared" si="212"/>
        <v>0</v>
      </c>
      <c r="N69" s="15">
        <f t="shared" si="212"/>
        <v>0</v>
      </c>
      <c r="O69" s="15">
        <f t="shared" si="212"/>
        <v>0</v>
      </c>
      <c r="P69" s="15">
        <f t="shared" si="6"/>
        <v>114197435</v>
      </c>
      <c r="Q69" s="15">
        <f>Q70+Q72</f>
        <v>0</v>
      </c>
      <c r="R69" s="15">
        <f aca="true" t="shared" si="213" ref="R69:AB69">R70+R72</f>
        <v>0</v>
      </c>
      <c r="S69" s="15">
        <f t="shared" si="213"/>
        <v>0</v>
      </c>
      <c r="T69" s="15">
        <f t="shared" si="213"/>
        <v>0</v>
      </c>
      <c r="U69" s="15">
        <f t="shared" si="213"/>
        <v>0</v>
      </c>
      <c r="V69" s="15">
        <f t="shared" si="213"/>
        <v>0</v>
      </c>
      <c r="W69" s="15">
        <f t="shared" si="213"/>
        <v>0</v>
      </c>
      <c r="X69" s="15">
        <f t="shared" si="213"/>
        <v>0</v>
      </c>
      <c r="Y69" s="15">
        <f t="shared" si="213"/>
        <v>0</v>
      </c>
      <c r="Z69" s="15">
        <f t="shared" si="213"/>
        <v>0</v>
      </c>
      <c r="AA69" s="15">
        <f t="shared" si="213"/>
        <v>0</v>
      </c>
      <c r="AB69" s="15">
        <f t="shared" si="213"/>
        <v>0</v>
      </c>
      <c r="AC69" s="15">
        <f>AC70+AC72</f>
        <v>114128635</v>
      </c>
      <c r="AD69" s="15">
        <f aca="true" t="shared" si="214" ref="AD69:AM69">AD70+AD72</f>
        <v>114128635</v>
      </c>
      <c r="AE69" s="15">
        <f t="shared" si="214"/>
        <v>3396590</v>
      </c>
      <c r="AF69" s="15">
        <f t="shared" si="214"/>
        <v>71130</v>
      </c>
      <c r="AG69" s="15">
        <f t="shared" si="214"/>
        <v>0</v>
      </c>
      <c r="AH69" s="15">
        <f t="shared" si="214"/>
        <v>68800</v>
      </c>
      <c r="AI69" s="15">
        <f t="shared" si="214"/>
        <v>68800</v>
      </c>
      <c r="AJ69" s="15">
        <f t="shared" si="214"/>
        <v>12000</v>
      </c>
      <c r="AK69" s="15">
        <f t="shared" si="214"/>
        <v>0</v>
      </c>
      <c r="AL69" s="15">
        <f t="shared" si="214"/>
        <v>0</v>
      </c>
      <c r="AM69" s="15">
        <f t="shared" si="214"/>
        <v>0</v>
      </c>
      <c r="AN69" s="15">
        <f t="shared" si="7"/>
        <v>114197435</v>
      </c>
      <c r="AO69" s="15">
        <f>AO70+AO72</f>
        <v>-2.928501885435253E-11</v>
      </c>
      <c r="AP69" s="15">
        <f aca="true" t="shared" si="215" ref="AP69:AZ69">AP70+AP72</f>
        <v>-2.928501885435253E-11</v>
      </c>
      <c r="AQ69" s="15">
        <f t="shared" si="215"/>
        <v>0</v>
      </c>
      <c r="AR69" s="15">
        <f t="shared" si="215"/>
        <v>0</v>
      </c>
      <c r="AS69" s="15">
        <f t="shared" si="215"/>
        <v>0</v>
      </c>
      <c r="AT69" s="15">
        <f t="shared" si="215"/>
        <v>330000</v>
      </c>
      <c r="AU69" s="15">
        <f t="shared" si="215"/>
        <v>0</v>
      </c>
      <c r="AV69" s="15">
        <f t="shared" si="215"/>
        <v>0</v>
      </c>
      <c r="AW69" s="15">
        <f t="shared" si="215"/>
        <v>0</v>
      </c>
      <c r="AX69" s="15">
        <f t="shared" si="215"/>
        <v>330000</v>
      </c>
      <c r="AY69" s="15">
        <f t="shared" si="215"/>
        <v>330000</v>
      </c>
      <c r="AZ69" s="15">
        <f t="shared" si="215"/>
        <v>329999.99999999994</v>
      </c>
      <c r="BA69" s="15">
        <f>BA70+BA72</f>
        <v>114128635.00000001</v>
      </c>
      <c r="BB69" s="15">
        <f aca="true" t="shared" si="216" ref="BB69:BK69">BB70+BB72</f>
        <v>114128635.00000001</v>
      </c>
      <c r="BC69" s="15">
        <f t="shared" si="216"/>
        <v>3396590</v>
      </c>
      <c r="BD69" s="15">
        <f t="shared" si="216"/>
        <v>71130</v>
      </c>
      <c r="BE69" s="15">
        <f t="shared" si="216"/>
        <v>0</v>
      </c>
      <c r="BF69" s="15">
        <f t="shared" si="216"/>
        <v>398800</v>
      </c>
      <c r="BG69" s="15">
        <f t="shared" si="216"/>
        <v>68800</v>
      </c>
      <c r="BH69" s="15">
        <f t="shared" si="216"/>
        <v>12000</v>
      </c>
      <c r="BI69" s="15">
        <f t="shared" si="216"/>
        <v>0</v>
      </c>
      <c r="BJ69" s="15">
        <f t="shared" si="216"/>
        <v>330000</v>
      </c>
      <c r="BK69" s="15">
        <f t="shared" si="216"/>
        <v>330000</v>
      </c>
      <c r="BL69" s="15">
        <f t="shared" si="9"/>
        <v>114527435.00000001</v>
      </c>
      <c r="BM69" s="15">
        <f aca="true" t="shared" si="217" ref="BM69:BW69">BM70+BM72+BM104</f>
        <v>-2201101.0000000005</v>
      </c>
      <c r="BN69" s="15">
        <f t="shared" si="217"/>
        <v>-2201101.0000000005</v>
      </c>
      <c r="BO69" s="15">
        <f t="shared" si="217"/>
        <v>0</v>
      </c>
      <c r="BP69" s="15">
        <f t="shared" si="217"/>
        <v>0</v>
      </c>
      <c r="BQ69" s="15">
        <f t="shared" si="217"/>
        <v>0</v>
      </c>
      <c r="BR69" s="15">
        <f t="shared" si="217"/>
        <v>290000</v>
      </c>
      <c r="BS69" s="15">
        <f t="shared" si="217"/>
        <v>-2000</v>
      </c>
      <c r="BT69" s="15">
        <f t="shared" si="217"/>
        <v>-2000</v>
      </c>
      <c r="BU69" s="15">
        <f t="shared" si="217"/>
        <v>0</v>
      </c>
      <c r="BV69" s="15">
        <f t="shared" si="217"/>
        <v>290000</v>
      </c>
      <c r="BW69" s="15">
        <f t="shared" si="217"/>
        <v>290000</v>
      </c>
      <c r="BX69" s="15">
        <f>BX70+BX72</f>
        <v>-2522106.0000000005</v>
      </c>
      <c r="BY69" s="40">
        <f aca="true" t="shared" si="218" ref="BY69:CI69">BY70+BY72+BY104</f>
        <v>111927534.00000001</v>
      </c>
      <c r="BZ69" s="40">
        <f t="shared" si="218"/>
        <v>111927534.00000001</v>
      </c>
      <c r="CA69" s="40">
        <f t="shared" si="218"/>
        <v>2784090</v>
      </c>
      <c r="CB69" s="40">
        <f t="shared" si="218"/>
        <v>71130</v>
      </c>
      <c r="CC69" s="40">
        <f t="shared" si="218"/>
        <v>0</v>
      </c>
      <c r="CD69" s="40">
        <f t="shared" si="218"/>
        <v>688800</v>
      </c>
      <c r="CE69" s="40">
        <f t="shared" si="218"/>
        <v>66800</v>
      </c>
      <c r="CF69" s="40">
        <f t="shared" si="218"/>
        <v>10000</v>
      </c>
      <c r="CG69" s="40">
        <f t="shared" si="218"/>
        <v>0</v>
      </c>
      <c r="CH69" s="40">
        <f t="shared" si="218"/>
        <v>620000</v>
      </c>
      <c r="CI69" s="40">
        <f t="shared" si="218"/>
        <v>620000</v>
      </c>
      <c r="CJ69" s="40">
        <f t="shared" si="11"/>
        <v>112616334.00000001</v>
      </c>
      <c r="CK69" s="247"/>
      <c r="CL69" s="247">
        <f t="shared" si="25"/>
        <v>-111927534.00000001</v>
      </c>
      <c r="CM69" s="40">
        <f aca="true" t="shared" si="219" ref="CM69:CW69">CM70+CM72+CM104</f>
        <v>-856873.9999999999</v>
      </c>
      <c r="CN69" s="40">
        <f t="shared" si="219"/>
        <v>-856873.9999999999</v>
      </c>
      <c r="CO69" s="40">
        <f t="shared" si="219"/>
        <v>0</v>
      </c>
      <c r="CP69" s="40">
        <f t="shared" si="219"/>
        <v>0</v>
      </c>
      <c r="CQ69" s="40">
        <f t="shared" si="219"/>
        <v>0</v>
      </c>
      <c r="CR69" s="40">
        <f t="shared" si="219"/>
        <v>0</v>
      </c>
      <c r="CS69" s="40">
        <f t="shared" si="219"/>
        <v>0</v>
      </c>
      <c r="CT69" s="40">
        <f t="shared" si="219"/>
        <v>0</v>
      </c>
      <c r="CU69" s="40">
        <f t="shared" si="219"/>
        <v>0</v>
      </c>
      <c r="CV69" s="40">
        <f t="shared" si="219"/>
        <v>0</v>
      </c>
      <c r="CW69" s="40">
        <f t="shared" si="219"/>
        <v>0</v>
      </c>
      <c r="CX69" s="40">
        <f>CX70+CX72</f>
        <v>-856873.9999999999</v>
      </c>
      <c r="CY69" s="26">
        <f aca="true" t="shared" si="220" ref="CY69:DI69">CY70+CY72+CY104</f>
        <v>111070659.99999999</v>
      </c>
      <c r="CZ69" s="26">
        <f t="shared" si="220"/>
        <v>111070659.99999999</v>
      </c>
      <c r="DA69" s="26">
        <f t="shared" si="220"/>
        <v>3396590</v>
      </c>
      <c r="DB69" s="26">
        <f t="shared" si="220"/>
        <v>71130</v>
      </c>
      <c r="DC69" s="26">
        <f t="shared" si="220"/>
        <v>0</v>
      </c>
      <c r="DD69" s="26">
        <f t="shared" si="220"/>
        <v>688800</v>
      </c>
      <c r="DE69" s="26">
        <f t="shared" si="220"/>
        <v>66800</v>
      </c>
      <c r="DF69" s="26">
        <f t="shared" si="220"/>
        <v>12000</v>
      </c>
      <c r="DG69" s="26">
        <f t="shared" si="220"/>
        <v>0</v>
      </c>
      <c r="DH69" s="26">
        <f t="shared" si="220"/>
        <v>620000</v>
      </c>
      <c r="DI69" s="26">
        <f t="shared" si="220"/>
        <v>620000</v>
      </c>
      <c r="DJ69" s="26">
        <f t="shared" si="59"/>
        <v>111759459.99999999</v>
      </c>
    </row>
    <row r="70" spans="1:114" ht="12.75">
      <c r="A70" s="466"/>
      <c r="B70" s="48" t="s">
        <v>69</v>
      </c>
      <c r="C70" s="51"/>
      <c r="D70" s="257" t="s">
        <v>70</v>
      </c>
      <c r="E70" s="15">
        <f>E71</f>
        <v>420124</v>
      </c>
      <c r="F70" s="15">
        <f aca="true" t="shared" si="221" ref="F70:AM70">F71</f>
        <v>420124</v>
      </c>
      <c r="G70" s="15">
        <f t="shared" si="221"/>
        <v>0</v>
      </c>
      <c r="H70" s="15">
        <f t="shared" si="221"/>
        <v>0</v>
      </c>
      <c r="I70" s="15">
        <f t="shared" si="221"/>
        <v>0</v>
      </c>
      <c r="J70" s="15">
        <f t="shared" si="221"/>
        <v>0</v>
      </c>
      <c r="K70" s="15">
        <f t="shared" si="221"/>
        <v>0</v>
      </c>
      <c r="L70" s="15">
        <f t="shared" si="221"/>
        <v>0</v>
      </c>
      <c r="M70" s="15">
        <f t="shared" si="221"/>
        <v>0</v>
      </c>
      <c r="N70" s="15">
        <f t="shared" si="221"/>
        <v>0</v>
      </c>
      <c r="O70" s="15">
        <f t="shared" si="221"/>
        <v>0</v>
      </c>
      <c r="P70" s="15">
        <f t="shared" si="6"/>
        <v>420124</v>
      </c>
      <c r="Q70" s="15">
        <f>Q71</f>
        <v>0</v>
      </c>
      <c r="R70" s="15">
        <f t="shared" si="221"/>
        <v>0</v>
      </c>
      <c r="S70" s="15">
        <f t="shared" si="221"/>
        <v>0</v>
      </c>
      <c r="T70" s="15">
        <f t="shared" si="221"/>
        <v>0</v>
      </c>
      <c r="U70" s="15">
        <f t="shared" si="221"/>
        <v>0</v>
      </c>
      <c r="V70" s="15">
        <f t="shared" si="221"/>
        <v>0</v>
      </c>
      <c r="W70" s="15">
        <f t="shared" si="221"/>
        <v>0</v>
      </c>
      <c r="X70" s="15">
        <f t="shared" si="221"/>
        <v>0</v>
      </c>
      <c r="Y70" s="15">
        <f t="shared" si="221"/>
        <v>0</v>
      </c>
      <c r="Z70" s="15">
        <f t="shared" si="221"/>
        <v>0</v>
      </c>
      <c r="AA70" s="15">
        <f t="shared" si="221"/>
        <v>0</v>
      </c>
      <c r="AB70" s="15">
        <f t="shared" si="221"/>
        <v>0</v>
      </c>
      <c r="AC70" s="15">
        <f>AC71</f>
        <v>420124</v>
      </c>
      <c r="AD70" s="15">
        <f t="shared" si="221"/>
        <v>420124</v>
      </c>
      <c r="AE70" s="15">
        <f t="shared" si="221"/>
        <v>0</v>
      </c>
      <c r="AF70" s="15">
        <f t="shared" si="221"/>
        <v>0</v>
      </c>
      <c r="AG70" s="15">
        <f t="shared" si="221"/>
        <v>0</v>
      </c>
      <c r="AH70" s="15">
        <f t="shared" si="221"/>
        <v>0</v>
      </c>
      <c r="AI70" s="15">
        <f t="shared" si="221"/>
        <v>0</v>
      </c>
      <c r="AJ70" s="15">
        <f t="shared" si="221"/>
        <v>0</v>
      </c>
      <c r="AK70" s="15">
        <f t="shared" si="221"/>
        <v>0</v>
      </c>
      <c r="AL70" s="15">
        <f t="shared" si="221"/>
        <v>0</v>
      </c>
      <c r="AM70" s="15">
        <f t="shared" si="221"/>
        <v>0</v>
      </c>
      <c r="AN70" s="15">
        <f t="shared" si="7"/>
        <v>420124</v>
      </c>
      <c r="AO70" s="15">
        <f>AO71</f>
        <v>0</v>
      </c>
      <c r="AP70" s="15">
        <f aca="true" t="shared" si="222" ref="AP70:BK70">AP71</f>
        <v>0</v>
      </c>
      <c r="AQ70" s="15">
        <f t="shared" si="222"/>
        <v>0</v>
      </c>
      <c r="AR70" s="15">
        <f t="shared" si="222"/>
        <v>0</v>
      </c>
      <c r="AS70" s="15">
        <f t="shared" si="222"/>
        <v>0</v>
      </c>
      <c r="AT70" s="15">
        <f t="shared" si="222"/>
        <v>0</v>
      </c>
      <c r="AU70" s="15">
        <f t="shared" si="222"/>
        <v>0</v>
      </c>
      <c r="AV70" s="15">
        <f t="shared" si="222"/>
        <v>0</v>
      </c>
      <c r="AW70" s="15">
        <f t="shared" si="222"/>
        <v>0</v>
      </c>
      <c r="AX70" s="15">
        <f t="shared" si="222"/>
        <v>0</v>
      </c>
      <c r="AY70" s="15">
        <f t="shared" si="222"/>
        <v>0</v>
      </c>
      <c r="AZ70" s="15">
        <f t="shared" si="222"/>
        <v>0</v>
      </c>
      <c r="BA70" s="15">
        <f>BA71</f>
        <v>420124</v>
      </c>
      <c r="BB70" s="15">
        <f t="shared" si="222"/>
        <v>420124</v>
      </c>
      <c r="BC70" s="15">
        <f t="shared" si="222"/>
        <v>0</v>
      </c>
      <c r="BD70" s="15">
        <f t="shared" si="222"/>
        <v>0</v>
      </c>
      <c r="BE70" s="15">
        <f t="shared" si="222"/>
        <v>0</v>
      </c>
      <c r="BF70" s="15">
        <f t="shared" si="222"/>
        <v>0</v>
      </c>
      <c r="BG70" s="15">
        <f t="shared" si="222"/>
        <v>0</v>
      </c>
      <c r="BH70" s="15">
        <f t="shared" si="222"/>
        <v>0</v>
      </c>
      <c r="BI70" s="15">
        <f t="shared" si="222"/>
        <v>0</v>
      </c>
      <c r="BJ70" s="15">
        <f t="shared" si="222"/>
        <v>0</v>
      </c>
      <c r="BK70" s="15">
        <f t="shared" si="222"/>
        <v>0</v>
      </c>
      <c r="BL70" s="15">
        <f t="shared" si="9"/>
        <v>420124</v>
      </c>
      <c r="BM70" s="15">
        <f>BM71</f>
        <v>0</v>
      </c>
      <c r="BN70" s="15">
        <f aca="true" t="shared" si="223" ref="BN70:CI70">BN71</f>
        <v>0</v>
      </c>
      <c r="BO70" s="15">
        <f t="shared" si="223"/>
        <v>0</v>
      </c>
      <c r="BP70" s="15">
        <f t="shared" si="223"/>
        <v>0</v>
      </c>
      <c r="BQ70" s="15">
        <f t="shared" si="223"/>
        <v>0</v>
      </c>
      <c r="BR70" s="15">
        <f t="shared" si="223"/>
        <v>0</v>
      </c>
      <c r="BS70" s="15">
        <f t="shared" si="223"/>
        <v>0</v>
      </c>
      <c r="BT70" s="15">
        <f t="shared" si="223"/>
        <v>0</v>
      </c>
      <c r="BU70" s="15">
        <f t="shared" si="223"/>
        <v>0</v>
      </c>
      <c r="BV70" s="15">
        <f t="shared" si="223"/>
        <v>0</v>
      </c>
      <c r="BW70" s="15">
        <f t="shared" si="223"/>
        <v>0</v>
      </c>
      <c r="BX70" s="15">
        <f t="shared" si="223"/>
        <v>0</v>
      </c>
      <c r="BY70" s="40">
        <f>BY71</f>
        <v>420124</v>
      </c>
      <c r="BZ70" s="40">
        <f t="shared" si="223"/>
        <v>420124</v>
      </c>
      <c r="CA70" s="40">
        <f t="shared" si="223"/>
        <v>0</v>
      </c>
      <c r="CB70" s="40">
        <f t="shared" si="223"/>
        <v>0</v>
      </c>
      <c r="CC70" s="40">
        <f t="shared" si="223"/>
        <v>0</v>
      </c>
      <c r="CD70" s="40">
        <f t="shared" si="223"/>
        <v>0</v>
      </c>
      <c r="CE70" s="40">
        <f t="shared" si="223"/>
        <v>0</v>
      </c>
      <c r="CF70" s="40">
        <f t="shared" si="223"/>
        <v>0</v>
      </c>
      <c r="CG70" s="40">
        <f t="shared" si="223"/>
        <v>0</v>
      </c>
      <c r="CH70" s="40">
        <f t="shared" si="223"/>
        <v>0</v>
      </c>
      <c r="CI70" s="40">
        <f t="shared" si="223"/>
        <v>0</v>
      </c>
      <c r="CJ70" s="40">
        <f t="shared" si="11"/>
        <v>420124</v>
      </c>
      <c r="CK70" s="247"/>
      <c r="CL70" s="247">
        <f t="shared" si="25"/>
        <v>-420124</v>
      </c>
      <c r="CM70" s="40">
        <f>CM71</f>
        <v>-17350</v>
      </c>
      <c r="CN70" s="40">
        <f aca="true" t="shared" si="224" ref="CN70:DI70">CN71</f>
        <v>-17350</v>
      </c>
      <c r="CO70" s="40">
        <f t="shared" si="224"/>
        <v>0</v>
      </c>
      <c r="CP70" s="40">
        <f t="shared" si="224"/>
        <v>0</v>
      </c>
      <c r="CQ70" s="40">
        <f t="shared" si="224"/>
        <v>0</v>
      </c>
      <c r="CR70" s="40">
        <f t="shared" si="224"/>
        <v>0</v>
      </c>
      <c r="CS70" s="40">
        <f t="shared" si="224"/>
        <v>0</v>
      </c>
      <c r="CT70" s="40">
        <f t="shared" si="224"/>
        <v>0</v>
      </c>
      <c r="CU70" s="40">
        <f t="shared" si="224"/>
        <v>0</v>
      </c>
      <c r="CV70" s="40">
        <f t="shared" si="224"/>
        <v>0</v>
      </c>
      <c r="CW70" s="40">
        <f t="shared" si="224"/>
        <v>0</v>
      </c>
      <c r="CX70" s="40">
        <f t="shared" si="224"/>
        <v>-17350</v>
      </c>
      <c r="CY70" s="26">
        <f>CY71</f>
        <v>402774</v>
      </c>
      <c r="CZ70" s="26">
        <f t="shared" si="224"/>
        <v>402774</v>
      </c>
      <c r="DA70" s="26">
        <f t="shared" si="224"/>
        <v>0</v>
      </c>
      <c r="DB70" s="26">
        <f t="shared" si="224"/>
        <v>0</v>
      </c>
      <c r="DC70" s="26">
        <f t="shared" si="224"/>
        <v>0</v>
      </c>
      <c r="DD70" s="26">
        <f t="shared" si="224"/>
        <v>0</v>
      </c>
      <c r="DE70" s="26">
        <f t="shared" si="224"/>
        <v>0</v>
      </c>
      <c r="DF70" s="26">
        <f t="shared" si="224"/>
        <v>0</v>
      </c>
      <c r="DG70" s="26">
        <f t="shared" si="224"/>
        <v>0</v>
      </c>
      <c r="DH70" s="26">
        <f t="shared" si="224"/>
        <v>0</v>
      </c>
      <c r="DI70" s="26">
        <f t="shared" si="224"/>
        <v>0</v>
      </c>
      <c r="DJ70" s="26">
        <f t="shared" si="59"/>
        <v>402774</v>
      </c>
    </row>
    <row r="71" spans="1:114" ht="69" customHeight="1">
      <c r="A71" s="467"/>
      <c r="B71" s="70" t="s">
        <v>77</v>
      </c>
      <c r="C71" s="49" t="s">
        <v>72</v>
      </c>
      <c r="D71" s="256" t="s">
        <v>78</v>
      </c>
      <c r="E71" s="35">
        <v>420124</v>
      </c>
      <c r="F71" s="35">
        <v>420124</v>
      </c>
      <c r="G71" s="35"/>
      <c r="H71" s="35"/>
      <c r="I71" s="35"/>
      <c r="J71" s="35"/>
      <c r="K71" s="35"/>
      <c r="L71" s="35"/>
      <c r="M71" s="35"/>
      <c r="N71" s="35"/>
      <c r="O71" s="35"/>
      <c r="P71" s="15">
        <f t="shared" si="6"/>
        <v>420124</v>
      </c>
      <c r="Q71" s="35"/>
      <c r="R71" s="35"/>
      <c r="S71" s="35"/>
      <c r="T71" s="35"/>
      <c r="U71" s="35"/>
      <c r="V71" s="35"/>
      <c r="W71" s="35"/>
      <c r="X71" s="35"/>
      <c r="Y71" s="35"/>
      <c r="Z71" s="35"/>
      <c r="AA71" s="35"/>
      <c r="AB71" s="15">
        <f>V71+Q71</f>
        <v>0</v>
      </c>
      <c r="AC71" s="35">
        <f aca="true" t="shared" si="225" ref="AC71:AM71">Q71+E71</f>
        <v>420124</v>
      </c>
      <c r="AD71" s="35">
        <f t="shared" si="225"/>
        <v>420124</v>
      </c>
      <c r="AE71" s="35">
        <f t="shared" si="225"/>
        <v>0</v>
      </c>
      <c r="AF71" s="35">
        <f t="shared" si="225"/>
        <v>0</v>
      </c>
      <c r="AG71" s="35">
        <f t="shared" si="225"/>
        <v>0</v>
      </c>
      <c r="AH71" s="35">
        <f t="shared" si="225"/>
        <v>0</v>
      </c>
      <c r="AI71" s="35">
        <f t="shared" si="225"/>
        <v>0</v>
      </c>
      <c r="AJ71" s="35">
        <f t="shared" si="225"/>
        <v>0</v>
      </c>
      <c r="AK71" s="35">
        <f t="shared" si="225"/>
        <v>0</v>
      </c>
      <c r="AL71" s="35">
        <f t="shared" si="225"/>
        <v>0</v>
      </c>
      <c r="AM71" s="35">
        <f t="shared" si="225"/>
        <v>0</v>
      </c>
      <c r="AN71" s="15">
        <f t="shared" si="7"/>
        <v>420124</v>
      </c>
      <c r="AO71" s="35"/>
      <c r="AP71" s="35"/>
      <c r="AQ71" s="35"/>
      <c r="AR71" s="35"/>
      <c r="AS71" s="35"/>
      <c r="AT71" s="35"/>
      <c r="AU71" s="35"/>
      <c r="AV71" s="35"/>
      <c r="AW71" s="35"/>
      <c r="AX71" s="35"/>
      <c r="AY71" s="35"/>
      <c r="AZ71" s="15">
        <f>AT71+AO71</f>
        <v>0</v>
      </c>
      <c r="BA71" s="35">
        <f aca="true" t="shared" si="226" ref="BA71:BK71">AO71+AC71</f>
        <v>420124</v>
      </c>
      <c r="BB71" s="35">
        <f t="shared" si="226"/>
        <v>420124</v>
      </c>
      <c r="BC71" s="35">
        <f t="shared" si="226"/>
        <v>0</v>
      </c>
      <c r="BD71" s="35">
        <f t="shared" si="226"/>
        <v>0</v>
      </c>
      <c r="BE71" s="35">
        <f t="shared" si="226"/>
        <v>0</v>
      </c>
      <c r="BF71" s="35">
        <f t="shared" si="226"/>
        <v>0</v>
      </c>
      <c r="BG71" s="35">
        <f t="shared" si="226"/>
        <v>0</v>
      </c>
      <c r="BH71" s="35">
        <f t="shared" si="226"/>
        <v>0</v>
      </c>
      <c r="BI71" s="35">
        <f t="shared" si="226"/>
        <v>0</v>
      </c>
      <c r="BJ71" s="35">
        <f t="shared" si="226"/>
        <v>0</v>
      </c>
      <c r="BK71" s="35">
        <f t="shared" si="226"/>
        <v>0</v>
      </c>
      <c r="BL71" s="15">
        <f t="shared" si="9"/>
        <v>420124</v>
      </c>
      <c r="BM71" s="35"/>
      <c r="BN71" s="35"/>
      <c r="BO71" s="35"/>
      <c r="BP71" s="35"/>
      <c r="BQ71" s="35"/>
      <c r="BR71" s="35"/>
      <c r="BS71" s="35"/>
      <c r="BT71" s="35"/>
      <c r="BU71" s="35"/>
      <c r="BV71" s="35"/>
      <c r="BW71" s="35"/>
      <c r="BX71" s="15">
        <f>BR71+BM71</f>
        <v>0</v>
      </c>
      <c r="BY71" s="44">
        <f aca="true" t="shared" si="227" ref="BY71:CI71">BM71+BA71</f>
        <v>420124</v>
      </c>
      <c r="BZ71" s="44">
        <f t="shared" si="227"/>
        <v>420124</v>
      </c>
      <c r="CA71" s="44">
        <f t="shared" si="227"/>
        <v>0</v>
      </c>
      <c r="CB71" s="44">
        <f t="shared" si="227"/>
        <v>0</v>
      </c>
      <c r="CC71" s="44">
        <f t="shared" si="227"/>
        <v>0</v>
      </c>
      <c r="CD71" s="44">
        <f t="shared" si="227"/>
        <v>0</v>
      </c>
      <c r="CE71" s="44">
        <f t="shared" si="227"/>
        <v>0</v>
      </c>
      <c r="CF71" s="44">
        <f t="shared" si="227"/>
        <v>0</v>
      </c>
      <c r="CG71" s="44">
        <f t="shared" si="227"/>
        <v>0</v>
      </c>
      <c r="CH71" s="44">
        <f t="shared" si="227"/>
        <v>0</v>
      </c>
      <c r="CI71" s="44">
        <f t="shared" si="227"/>
        <v>0</v>
      </c>
      <c r="CJ71" s="40">
        <f t="shared" si="11"/>
        <v>420124</v>
      </c>
      <c r="CK71" s="247">
        <v>402774</v>
      </c>
      <c r="CL71" s="247">
        <f t="shared" si="25"/>
        <v>-17350</v>
      </c>
      <c r="CM71" s="44">
        <v>-17350</v>
      </c>
      <c r="CN71" s="44">
        <v>-17350</v>
      </c>
      <c r="CO71" s="44"/>
      <c r="CP71" s="44"/>
      <c r="CQ71" s="44"/>
      <c r="CR71" s="44"/>
      <c r="CS71" s="44"/>
      <c r="CT71" s="44"/>
      <c r="CU71" s="44"/>
      <c r="CV71" s="44"/>
      <c r="CW71" s="44"/>
      <c r="CX71" s="40">
        <f>CR71+CM71</f>
        <v>-17350</v>
      </c>
      <c r="CY71" s="28">
        <f aca="true" t="shared" si="228" ref="CY71:DI71">CM71+BY71</f>
        <v>402774</v>
      </c>
      <c r="CZ71" s="28">
        <f t="shared" si="228"/>
        <v>402774</v>
      </c>
      <c r="DA71" s="28">
        <f t="shared" si="228"/>
        <v>0</v>
      </c>
      <c r="DB71" s="28">
        <f t="shared" si="228"/>
        <v>0</v>
      </c>
      <c r="DC71" s="28">
        <f t="shared" si="228"/>
        <v>0</v>
      </c>
      <c r="DD71" s="28">
        <f t="shared" si="228"/>
        <v>0</v>
      </c>
      <c r="DE71" s="28">
        <f t="shared" si="228"/>
        <v>0</v>
      </c>
      <c r="DF71" s="28">
        <f t="shared" si="228"/>
        <v>0</v>
      </c>
      <c r="DG71" s="28">
        <f t="shared" si="228"/>
        <v>0</v>
      </c>
      <c r="DH71" s="28">
        <f t="shared" si="228"/>
        <v>0</v>
      </c>
      <c r="DI71" s="28">
        <f t="shared" si="228"/>
        <v>0</v>
      </c>
      <c r="DJ71" s="26">
        <f t="shared" si="59"/>
        <v>402774</v>
      </c>
    </row>
    <row r="72" spans="1:114" ht="25.5">
      <c r="A72" s="467"/>
      <c r="B72" s="48" t="s">
        <v>101</v>
      </c>
      <c r="C72" s="51"/>
      <c r="D72" s="257" t="s">
        <v>102</v>
      </c>
      <c r="E72" s="15">
        <f aca="true" t="shared" si="229" ref="E72:O72">SUM(E73:E103)</f>
        <v>113708511</v>
      </c>
      <c r="F72" s="15">
        <f t="shared" si="229"/>
        <v>113708511</v>
      </c>
      <c r="G72" s="15">
        <f t="shared" si="229"/>
        <v>3396590</v>
      </c>
      <c r="H72" s="15">
        <f t="shared" si="229"/>
        <v>71130</v>
      </c>
      <c r="I72" s="15">
        <f t="shared" si="229"/>
        <v>0</v>
      </c>
      <c r="J72" s="15">
        <f t="shared" si="229"/>
        <v>68800</v>
      </c>
      <c r="K72" s="15">
        <f t="shared" si="229"/>
        <v>68800</v>
      </c>
      <c r="L72" s="15">
        <f t="shared" si="229"/>
        <v>12000</v>
      </c>
      <c r="M72" s="15">
        <f t="shared" si="229"/>
        <v>0</v>
      </c>
      <c r="N72" s="15">
        <f t="shared" si="229"/>
        <v>0</v>
      </c>
      <c r="O72" s="15">
        <f t="shared" si="229"/>
        <v>0</v>
      </c>
      <c r="P72" s="15">
        <f t="shared" si="6"/>
        <v>113777311</v>
      </c>
      <c r="Q72" s="15">
        <f aca="true" t="shared" si="230" ref="Q72:AM72">SUM(Q73:Q103)</f>
        <v>0</v>
      </c>
      <c r="R72" s="15">
        <f t="shared" si="230"/>
        <v>0</v>
      </c>
      <c r="S72" s="15">
        <f t="shared" si="230"/>
        <v>0</v>
      </c>
      <c r="T72" s="15">
        <f t="shared" si="230"/>
        <v>0</v>
      </c>
      <c r="U72" s="15">
        <f t="shared" si="230"/>
        <v>0</v>
      </c>
      <c r="V72" s="15">
        <f t="shared" si="230"/>
        <v>0</v>
      </c>
      <c r="W72" s="15">
        <f t="shared" si="230"/>
        <v>0</v>
      </c>
      <c r="X72" s="15">
        <f t="shared" si="230"/>
        <v>0</v>
      </c>
      <c r="Y72" s="15">
        <f t="shared" si="230"/>
        <v>0</v>
      </c>
      <c r="Z72" s="15">
        <f t="shared" si="230"/>
        <v>0</v>
      </c>
      <c r="AA72" s="15">
        <f t="shared" si="230"/>
        <v>0</v>
      </c>
      <c r="AB72" s="15">
        <f t="shared" si="230"/>
        <v>0</v>
      </c>
      <c r="AC72" s="15">
        <f t="shared" si="230"/>
        <v>113708511</v>
      </c>
      <c r="AD72" s="15">
        <f t="shared" si="230"/>
        <v>113708511</v>
      </c>
      <c r="AE72" s="15">
        <f t="shared" si="230"/>
        <v>3396590</v>
      </c>
      <c r="AF72" s="15">
        <f t="shared" si="230"/>
        <v>71130</v>
      </c>
      <c r="AG72" s="15">
        <f t="shared" si="230"/>
        <v>0</v>
      </c>
      <c r="AH72" s="15">
        <f t="shared" si="230"/>
        <v>68800</v>
      </c>
      <c r="AI72" s="15">
        <f t="shared" si="230"/>
        <v>68800</v>
      </c>
      <c r="AJ72" s="15">
        <f t="shared" si="230"/>
        <v>12000</v>
      </c>
      <c r="AK72" s="15">
        <f t="shared" si="230"/>
        <v>0</v>
      </c>
      <c r="AL72" s="15">
        <f t="shared" si="230"/>
        <v>0</v>
      </c>
      <c r="AM72" s="15">
        <f t="shared" si="230"/>
        <v>0</v>
      </c>
      <c r="AN72" s="15">
        <f t="shared" si="7"/>
        <v>113777311</v>
      </c>
      <c r="AO72" s="15">
        <f aca="true" t="shared" si="231" ref="AO72:BK72">SUM(AO73:AO103)</f>
        <v>-2.928501885435253E-11</v>
      </c>
      <c r="AP72" s="15">
        <f t="shared" si="231"/>
        <v>-2.928501885435253E-11</v>
      </c>
      <c r="AQ72" s="15">
        <f t="shared" si="231"/>
        <v>0</v>
      </c>
      <c r="AR72" s="15">
        <f t="shared" si="231"/>
        <v>0</v>
      </c>
      <c r="AS72" s="15">
        <f t="shared" si="231"/>
        <v>0</v>
      </c>
      <c r="AT72" s="15">
        <f t="shared" si="231"/>
        <v>330000</v>
      </c>
      <c r="AU72" s="15">
        <f t="shared" si="231"/>
        <v>0</v>
      </c>
      <c r="AV72" s="15">
        <f t="shared" si="231"/>
        <v>0</v>
      </c>
      <c r="AW72" s="15">
        <f t="shared" si="231"/>
        <v>0</v>
      </c>
      <c r="AX72" s="15">
        <f t="shared" si="231"/>
        <v>330000</v>
      </c>
      <c r="AY72" s="15">
        <f t="shared" si="231"/>
        <v>330000</v>
      </c>
      <c r="AZ72" s="15">
        <f t="shared" si="231"/>
        <v>329999.99999999994</v>
      </c>
      <c r="BA72" s="15">
        <f t="shared" si="231"/>
        <v>113708511.00000001</v>
      </c>
      <c r="BB72" s="15">
        <f t="shared" si="231"/>
        <v>113708511.00000001</v>
      </c>
      <c r="BC72" s="15">
        <f t="shared" si="231"/>
        <v>3396590</v>
      </c>
      <c r="BD72" s="15">
        <f t="shared" si="231"/>
        <v>71130</v>
      </c>
      <c r="BE72" s="15">
        <f t="shared" si="231"/>
        <v>0</v>
      </c>
      <c r="BF72" s="15">
        <f t="shared" si="231"/>
        <v>398800</v>
      </c>
      <c r="BG72" s="15">
        <f t="shared" si="231"/>
        <v>68800</v>
      </c>
      <c r="BH72" s="15">
        <f t="shared" si="231"/>
        <v>12000</v>
      </c>
      <c r="BI72" s="15">
        <f t="shared" si="231"/>
        <v>0</v>
      </c>
      <c r="BJ72" s="15">
        <f t="shared" si="231"/>
        <v>330000</v>
      </c>
      <c r="BK72" s="15">
        <f t="shared" si="231"/>
        <v>330000</v>
      </c>
      <c r="BL72" s="15">
        <f t="shared" si="9"/>
        <v>114107311.00000001</v>
      </c>
      <c r="BM72" s="15">
        <f aca="true" t="shared" si="232" ref="BM72:CI72">SUM(BM73:BM103)</f>
        <v>-2252306.0000000005</v>
      </c>
      <c r="BN72" s="15">
        <f t="shared" si="232"/>
        <v>-2252306.0000000005</v>
      </c>
      <c r="BO72" s="15">
        <f t="shared" si="232"/>
        <v>0</v>
      </c>
      <c r="BP72" s="15">
        <f t="shared" si="232"/>
        <v>0</v>
      </c>
      <c r="BQ72" s="15">
        <f t="shared" si="232"/>
        <v>0</v>
      </c>
      <c r="BR72" s="15">
        <f t="shared" si="232"/>
        <v>90000</v>
      </c>
      <c r="BS72" s="15">
        <f t="shared" si="232"/>
        <v>-2000</v>
      </c>
      <c r="BT72" s="15">
        <f t="shared" si="232"/>
        <v>-2000</v>
      </c>
      <c r="BU72" s="15">
        <f t="shared" si="232"/>
        <v>0</v>
      </c>
      <c r="BV72" s="15">
        <f t="shared" si="232"/>
        <v>90000</v>
      </c>
      <c r="BW72" s="15">
        <f t="shared" si="232"/>
        <v>90000</v>
      </c>
      <c r="BX72" s="15">
        <f t="shared" si="232"/>
        <v>-2522106.0000000005</v>
      </c>
      <c r="BY72" s="40">
        <f t="shared" si="232"/>
        <v>111456205.00000001</v>
      </c>
      <c r="BZ72" s="40">
        <f t="shared" si="232"/>
        <v>111456205.00000001</v>
      </c>
      <c r="CA72" s="40">
        <f t="shared" si="232"/>
        <v>2784090</v>
      </c>
      <c r="CB72" s="40">
        <f t="shared" si="232"/>
        <v>71130</v>
      </c>
      <c r="CC72" s="40">
        <f t="shared" si="232"/>
        <v>0</v>
      </c>
      <c r="CD72" s="40">
        <f t="shared" si="232"/>
        <v>488800</v>
      </c>
      <c r="CE72" s="40">
        <f t="shared" si="232"/>
        <v>66800</v>
      </c>
      <c r="CF72" s="40">
        <f t="shared" si="232"/>
        <v>10000</v>
      </c>
      <c r="CG72" s="40">
        <f t="shared" si="232"/>
        <v>0</v>
      </c>
      <c r="CH72" s="40">
        <f t="shared" si="232"/>
        <v>420000</v>
      </c>
      <c r="CI72" s="40">
        <f t="shared" si="232"/>
        <v>420000</v>
      </c>
      <c r="CJ72" s="40">
        <f t="shared" si="11"/>
        <v>111945005.00000001</v>
      </c>
      <c r="CK72" s="247"/>
      <c r="CL72" s="247">
        <f t="shared" si="25"/>
        <v>-111456205.00000001</v>
      </c>
      <c r="CM72" s="40">
        <f aca="true" t="shared" si="233" ref="CM72:DI72">SUM(CM73:CM103)</f>
        <v>-839523.9999999999</v>
      </c>
      <c r="CN72" s="40">
        <f t="shared" si="233"/>
        <v>-839523.9999999999</v>
      </c>
      <c r="CO72" s="40">
        <f t="shared" si="233"/>
        <v>0</v>
      </c>
      <c r="CP72" s="40">
        <f t="shared" si="233"/>
        <v>0</v>
      </c>
      <c r="CQ72" s="40">
        <f t="shared" si="233"/>
        <v>0</v>
      </c>
      <c r="CR72" s="40">
        <f t="shared" si="233"/>
        <v>0</v>
      </c>
      <c r="CS72" s="40">
        <f t="shared" si="233"/>
        <v>0</v>
      </c>
      <c r="CT72" s="40">
        <f t="shared" si="233"/>
        <v>0</v>
      </c>
      <c r="CU72" s="40">
        <f t="shared" si="233"/>
        <v>0</v>
      </c>
      <c r="CV72" s="40">
        <f t="shared" si="233"/>
        <v>0</v>
      </c>
      <c r="CW72" s="40">
        <f t="shared" si="233"/>
        <v>0</v>
      </c>
      <c r="CX72" s="40">
        <f t="shared" si="233"/>
        <v>-839523.9999999999</v>
      </c>
      <c r="CY72" s="26">
        <f t="shared" si="233"/>
        <v>110616680.99999999</v>
      </c>
      <c r="CZ72" s="26">
        <f t="shared" si="233"/>
        <v>110616680.99999999</v>
      </c>
      <c r="DA72" s="26">
        <f t="shared" si="233"/>
        <v>3396590</v>
      </c>
      <c r="DB72" s="26">
        <f t="shared" si="233"/>
        <v>71130</v>
      </c>
      <c r="DC72" s="26">
        <f t="shared" si="233"/>
        <v>0</v>
      </c>
      <c r="DD72" s="26">
        <f t="shared" si="233"/>
        <v>488800</v>
      </c>
      <c r="DE72" s="26">
        <f t="shared" si="233"/>
        <v>66800</v>
      </c>
      <c r="DF72" s="26">
        <f t="shared" si="233"/>
        <v>12000</v>
      </c>
      <c r="DG72" s="26">
        <f t="shared" si="233"/>
        <v>0</v>
      </c>
      <c r="DH72" s="26">
        <f t="shared" si="233"/>
        <v>420000</v>
      </c>
      <c r="DI72" s="26">
        <f t="shared" si="233"/>
        <v>420000</v>
      </c>
      <c r="DJ72" s="26">
        <f t="shared" si="59"/>
        <v>111105480.99999999</v>
      </c>
    </row>
    <row r="73" spans="1:114" ht="89.25">
      <c r="A73" s="467"/>
      <c r="B73" s="70" t="s">
        <v>103</v>
      </c>
      <c r="C73" s="49" t="s">
        <v>104</v>
      </c>
      <c r="D73" s="256" t="s">
        <v>105</v>
      </c>
      <c r="E73" s="35">
        <f>КФК!E37</f>
        <v>7271656</v>
      </c>
      <c r="F73" s="35">
        <f>КФК!F37</f>
        <v>7271656</v>
      </c>
      <c r="G73" s="35"/>
      <c r="H73" s="35"/>
      <c r="I73" s="35"/>
      <c r="J73" s="35"/>
      <c r="K73" s="35"/>
      <c r="L73" s="35"/>
      <c r="M73" s="35"/>
      <c r="N73" s="35"/>
      <c r="O73" s="35"/>
      <c r="P73" s="15">
        <f t="shared" si="6"/>
        <v>7271656</v>
      </c>
      <c r="Q73" s="35"/>
      <c r="R73" s="35"/>
      <c r="S73" s="35"/>
      <c r="T73" s="35"/>
      <c r="U73" s="35"/>
      <c r="V73" s="35"/>
      <c r="W73" s="35"/>
      <c r="X73" s="35"/>
      <c r="Y73" s="35"/>
      <c r="Z73" s="35"/>
      <c r="AA73" s="35"/>
      <c r="AB73" s="15">
        <f aca="true" t="shared" si="234" ref="AB73:AB103">V73+Q73</f>
        <v>0</v>
      </c>
      <c r="AC73" s="35">
        <f aca="true" t="shared" si="235" ref="AC73:AC103">Q73+E73</f>
        <v>7271656</v>
      </c>
      <c r="AD73" s="35">
        <f aca="true" t="shared" si="236" ref="AD73:AD103">R73+F73</f>
        <v>7271656</v>
      </c>
      <c r="AE73" s="35">
        <f aca="true" t="shared" si="237" ref="AE73:AE103">S73+G73</f>
        <v>0</v>
      </c>
      <c r="AF73" s="35">
        <f aca="true" t="shared" si="238" ref="AF73:AF103">T73+H73</f>
        <v>0</v>
      </c>
      <c r="AG73" s="35">
        <f aca="true" t="shared" si="239" ref="AG73:AG103">U73+I73</f>
        <v>0</v>
      </c>
      <c r="AH73" s="35">
        <f aca="true" t="shared" si="240" ref="AH73:AH103">V73+J73</f>
        <v>0</v>
      </c>
      <c r="AI73" s="35">
        <f aca="true" t="shared" si="241" ref="AI73:AI103">W73+K73</f>
        <v>0</v>
      </c>
      <c r="AJ73" s="35">
        <f aca="true" t="shared" si="242" ref="AJ73:AJ103">X73+L73</f>
        <v>0</v>
      </c>
      <c r="AK73" s="35">
        <f aca="true" t="shared" si="243" ref="AK73:AK103">Y73+M73</f>
        <v>0</v>
      </c>
      <c r="AL73" s="35">
        <f aca="true" t="shared" si="244" ref="AL73:AL103">Z73+N73</f>
        <v>0</v>
      </c>
      <c r="AM73" s="35">
        <f aca="true" t="shared" si="245" ref="AM73:AM103">AA73+O73</f>
        <v>0</v>
      </c>
      <c r="AN73" s="15">
        <f t="shared" si="7"/>
        <v>7271656</v>
      </c>
      <c r="AO73" s="28">
        <v>-374131.83</v>
      </c>
      <c r="AP73" s="28">
        <v>-374131.83</v>
      </c>
      <c r="AQ73" s="35"/>
      <c r="AR73" s="35"/>
      <c r="AS73" s="35"/>
      <c r="AT73" s="35"/>
      <c r="AU73" s="35"/>
      <c r="AV73" s="35"/>
      <c r="AW73" s="35"/>
      <c r="AX73" s="35"/>
      <c r="AY73" s="35"/>
      <c r="AZ73" s="15">
        <f aca="true" t="shared" si="246" ref="AZ73:AZ103">AT73+AO73</f>
        <v>-374131.83</v>
      </c>
      <c r="BA73" s="35">
        <f aca="true" t="shared" si="247" ref="BA73:BA103">AO73+AC73</f>
        <v>6897524.17</v>
      </c>
      <c r="BB73" s="35">
        <f aca="true" t="shared" si="248" ref="BB73:BB103">AP73+AD73</f>
        <v>6897524.17</v>
      </c>
      <c r="BC73" s="35">
        <f aca="true" t="shared" si="249" ref="BC73:BC103">AQ73+AE73</f>
        <v>0</v>
      </c>
      <c r="BD73" s="35">
        <f aca="true" t="shared" si="250" ref="BD73:BD103">AR73+AF73</f>
        <v>0</v>
      </c>
      <c r="BE73" s="35">
        <f aca="true" t="shared" si="251" ref="BE73:BE103">AS73+AG73</f>
        <v>0</v>
      </c>
      <c r="BF73" s="35">
        <f aca="true" t="shared" si="252" ref="BF73:BF103">AT73+AH73</f>
        <v>0</v>
      </c>
      <c r="BG73" s="35">
        <f aca="true" t="shared" si="253" ref="BG73:BG103">AU73+AI73</f>
        <v>0</v>
      </c>
      <c r="BH73" s="35">
        <f aca="true" t="shared" si="254" ref="BH73:BH103">AV73+AJ73</f>
        <v>0</v>
      </c>
      <c r="BI73" s="35">
        <f aca="true" t="shared" si="255" ref="BI73:BI103">AW73+AK73</f>
        <v>0</v>
      </c>
      <c r="BJ73" s="35">
        <f aca="true" t="shared" si="256" ref="BJ73:BJ103">AX73+AL73</f>
        <v>0</v>
      </c>
      <c r="BK73" s="35">
        <f aca="true" t="shared" si="257" ref="BK73:BK103">AY73+AM73</f>
        <v>0</v>
      </c>
      <c r="BL73" s="15">
        <f t="shared" si="9"/>
        <v>6897524.17</v>
      </c>
      <c r="BM73" s="28">
        <v>-598747.46</v>
      </c>
      <c r="BN73" s="28">
        <v>-598747.46</v>
      </c>
      <c r="BO73" s="35"/>
      <c r="BP73" s="35"/>
      <c r="BQ73" s="35"/>
      <c r="BR73" s="35"/>
      <c r="BS73" s="35"/>
      <c r="BT73" s="35"/>
      <c r="BU73" s="35"/>
      <c r="BV73" s="35"/>
      <c r="BW73" s="35"/>
      <c r="BX73" s="15">
        <f aca="true" t="shared" si="258" ref="BX73:BX106">BR73+BM73</f>
        <v>-598747.46</v>
      </c>
      <c r="BY73" s="44">
        <f aca="true" t="shared" si="259" ref="BY73:BY103">BM73+BA73</f>
        <v>6298776.71</v>
      </c>
      <c r="BZ73" s="44">
        <f aca="true" t="shared" si="260" ref="BZ73:BZ103">BN73+BB73</f>
        <v>6298776.71</v>
      </c>
      <c r="CA73" s="44">
        <f aca="true" t="shared" si="261" ref="CA73:CA103">BO73+BC73</f>
        <v>0</v>
      </c>
      <c r="CB73" s="44">
        <f aca="true" t="shared" si="262" ref="CB73:CB103">BP73+BD73</f>
        <v>0</v>
      </c>
      <c r="CC73" s="44">
        <f aca="true" t="shared" si="263" ref="CC73:CC103">BQ73+BE73</f>
        <v>0</v>
      </c>
      <c r="CD73" s="44">
        <f aca="true" t="shared" si="264" ref="CD73:CD103">BR73+BF73</f>
        <v>0</v>
      </c>
      <c r="CE73" s="44">
        <f aca="true" t="shared" si="265" ref="CE73:CE103">BS73+BG73</f>
        <v>0</v>
      </c>
      <c r="CF73" s="44">
        <f aca="true" t="shared" si="266" ref="CF73:CF103">BT73+BH73</f>
        <v>0</v>
      </c>
      <c r="CG73" s="44">
        <f aca="true" t="shared" si="267" ref="CG73:CG103">BU73+BI73</f>
        <v>0</v>
      </c>
      <c r="CH73" s="44">
        <f aca="true" t="shared" si="268" ref="CH73:CH103">BV73+BJ73</f>
        <v>0</v>
      </c>
      <c r="CI73" s="44">
        <f aca="true" t="shared" si="269" ref="CI73:CI103">BW73+BK73</f>
        <v>0</v>
      </c>
      <c r="CJ73" s="40">
        <f t="shared" si="11"/>
        <v>6298776.71</v>
      </c>
      <c r="CK73" s="247">
        <v>4464258.75</v>
      </c>
      <c r="CL73" s="247">
        <f t="shared" si="25"/>
        <v>-1834517.96</v>
      </c>
      <c r="CM73" s="28">
        <v>-1834517.96</v>
      </c>
      <c r="CN73" s="28">
        <v>-1834517.96</v>
      </c>
      <c r="CO73" s="44"/>
      <c r="CP73" s="44"/>
      <c r="CQ73" s="44"/>
      <c r="CR73" s="44"/>
      <c r="CS73" s="44"/>
      <c r="CT73" s="44"/>
      <c r="CU73" s="44"/>
      <c r="CV73" s="44"/>
      <c r="CW73" s="44"/>
      <c r="CX73" s="40">
        <f aca="true" t="shared" si="270" ref="CX73:CX84">CR73+CM73</f>
        <v>-1834517.96</v>
      </c>
      <c r="CY73" s="28">
        <f aca="true" t="shared" si="271" ref="CY73:CY106">CM73+BY73</f>
        <v>4464258.75</v>
      </c>
      <c r="CZ73" s="28">
        <f aca="true" t="shared" si="272" ref="CZ73:CZ106">CN73+BZ73</f>
        <v>4464258.75</v>
      </c>
      <c r="DA73" s="28">
        <f aca="true" t="shared" si="273" ref="DA73:DA84">CO73+CA73</f>
        <v>0</v>
      </c>
      <c r="DB73" s="28">
        <f aca="true" t="shared" si="274" ref="DB73:DB84">CP73+CB73</f>
        <v>0</v>
      </c>
      <c r="DC73" s="28">
        <f aca="true" t="shared" si="275" ref="DC73:DC84">CQ73+CC73</f>
        <v>0</v>
      </c>
      <c r="DD73" s="28">
        <f aca="true" t="shared" si="276" ref="DD73:DD84">CR73+CD73</f>
        <v>0</v>
      </c>
      <c r="DE73" s="28">
        <f aca="true" t="shared" si="277" ref="DE73:DE84">CS73+CE73</f>
        <v>0</v>
      </c>
      <c r="DF73" s="28">
        <f aca="true" t="shared" si="278" ref="DF73:DF84">CT73+CF73</f>
        <v>0</v>
      </c>
      <c r="DG73" s="28">
        <f aca="true" t="shared" si="279" ref="DG73:DG84">CU73+CG73</f>
        <v>0</v>
      </c>
      <c r="DH73" s="28">
        <f aca="true" t="shared" si="280" ref="DH73:DH84">CV73+CH73</f>
        <v>0</v>
      </c>
      <c r="DI73" s="28">
        <f aca="true" t="shared" si="281" ref="DI73:DI84">CW73+CI73</f>
        <v>0</v>
      </c>
      <c r="DJ73" s="26">
        <f t="shared" si="59"/>
        <v>4464258.75</v>
      </c>
    </row>
    <row r="74" spans="1:114" ht="89.25">
      <c r="A74" s="467"/>
      <c r="B74" s="70" t="s">
        <v>106</v>
      </c>
      <c r="C74" s="49" t="s">
        <v>104</v>
      </c>
      <c r="D74" s="256" t="s">
        <v>234</v>
      </c>
      <c r="E74" s="35">
        <f>КФК!E38</f>
        <v>246574</v>
      </c>
      <c r="F74" s="35">
        <f>КФК!F38</f>
        <v>246574</v>
      </c>
      <c r="G74" s="35"/>
      <c r="H74" s="35"/>
      <c r="I74" s="35"/>
      <c r="J74" s="35"/>
      <c r="K74" s="35"/>
      <c r="L74" s="35"/>
      <c r="M74" s="35"/>
      <c r="N74" s="35"/>
      <c r="O74" s="35"/>
      <c r="P74" s="15">
        <f t="shared" si="6"/>
        <v>246574</v>
      </c>
      <c r="Q74" s="35"/>
      <c r="R74" s="35"/>
      <c r="S74" s="35"/>
      <c r="T74" s="35"/>
      <c r="U74" s="35"/>
      <c r="V74" s="35"/>
      <c r="W74" s="35"/>
      <c r="X74" s="35"/>
      <c r="Y74" s="35"/>
      <c r="Z74" s="35"/>
      <c r="AA74" s="35"/>
      <c r="AB74" s="15">
        <f t="shared" si="234"/>
        <v>0</v>
      </c>
      <c r="AC74" s="35">
        <f t="shared" si="235"/>
        <v>246574</v>
      </c>
      <c r="AD74" s="35">
        <f t="shared" si="236"/>
        <v>246574</v>
      </c>
      <c r="AE74" s="35">
        <f t="shared" si="237"/>
        <v>0</v>
      </c>
      <c r="AF74" s="35">
        <f t="shared" si="238"/>
        <v>0</v>
      </c>
      <c r="AG74" s="35">
        <f t="shared" si="239"/>
        <v>0</v>
      </c>
      <c r="AH74" s="35">
        <f t="shared" si="240"/>
        <v>0</v>
      </c>
      <c r="AI74" s="35">
        <f t="shared" si="241"/>
        <v>0</v>
      </c>
      <c r="AJ74" s="35">
        <f t="shared" si="242"/>
        <v>0</v>
      </c>
      <c r="AK74" s="35">
        <f t="shared" si="243"/>
        <v>0</v>
      </c>
      <c r="AL74" s="35">
        <f t="shared" si="244"/>
        <v>0</v>
      </c>
      <c r="AM74" s="35">
        <f t="shared" si="245"/>
        <v>0</v>
      </c>
      <c r="AN74" s="15">
        <f t="shared" si="7"/>
        <v>246574</v>
      </c>
      <c r="AO74" s="28">
        <v>-5260.51</v>
      </c>
      <c r="AP74" s="28">
        <v>-5260.51</v>
      </c>
      <c r="AQ74" s="35"/>
      <c r="AR74" s="35"/>
      <c r="AS74" s="35"/>
      <c r="AT74" s="35"/>
      <c r="AU74" s="35"/>
      <c r="AV74" s="35"/>
      <c r="AW74" s="35"/>
      <c r="AX74" s="35"/>
      <c r="AY74" s="35"/>
      <c r="AZ74" s="15">
        <f t="shared" si="246"/>
        <v>-5260.51</v>
      </c>
      <c r="BA74" s="35">
        <f t="shared" si="247"/>
        <v>241313.49</v>
      </c>
      <c r="BB74" s="35">
        <f t="shared" si="248"/>
        <v>241313.49</v>
      </c>
      <c r="BC74" s="35">
        <f t="shared" si="249"/>
        <v>0</v>
      </c>
      <c r="BD74" s="35">
        <f t="shared" si="250"/>
        <v>0</v>
      </c>
      <c r="BE74" s="35">
        <f t="shared" si="251"/>
        <v>0</v>
      </c>
      <c r="BF74" s="35">
        <f t="shared" si="252"/>
        <v>0</v>
      </c>
      <c r="BG74" s="35">
        <f t="shared" si="253"/>
        <v>0</v>
      </c>
      <c r="BH74" s="35">
        <f t="shared" si="254"/>
        <v>0</v>
      </c>
      <c r="BI74" s="35">
        <f t="shared" si="255"/>
        <v>0</v>
      </c>
      <c r="BJ74" s="35">
        <f t="shared" si="256"/>
        <v>0</v>
      </c>
      <c r="BK74" s="35">
        <f t="shared" si="257"/>
        <v>0</v>
      </c>
      <c r="BL74" s="15">
        <f t="shared" si="9"/>
        <v>241313.49</v>
      </c>
      <c r="BM74" s="28">
        <v>-18350.98</v>
      </c>
      <c r="BN74" s="28">
        <v>-18350.98</v>
      </c>
      <c r="BO74" s="35"/>
      <c r="BP74" s="35"/>
      <c r="BQ74" s="35"/>
      <c r="BR74" s="35"/>
      <c r="BS74" s="35"/>
      <c r="BT74" s="35"/>
      <c r="BU74" s="35"/>
      <c r="BV74" s="35"/>
      <c r="BW74" s="35"/>
      <c r="BX74" s="15">
        <f t="shared" si="258"/>
        <v>-18350.98</v>
      </c>
      <c r="BY74" s="44">
        <f t="shared" si="259"/>
        <v>222962.50999999998</v>
      </c>
      <c r="BZ74" s="44">
        <f t="shared" si="260"/>
        <v>222962.50999999998</v>
      </c>
      <c r="CA74" s="44">
        <f t="shared" si="261"/>
        <v>0</v>
      </c>
      <c r="CB74" s="44">
        <f t="shared" si="262"/>
        <v>0</v>
      </c>
      <c r="CC74" s="44">
        <f t="shared" si="263"/>
        <v>0</v>
      </c>
      <c r="CD74" s="44">
        <f t="shared" si="264"/>
        <v>0</v>
      </c>
      <c r="CE74" s="44">
        <f t="shared" si="265"/>
        <v>0</v>
      </c>
      <c r="CF74" s="44">
        <f t="shared" si="266"/>
        <v>0</v>
      </c>
      <c r="CG74" s="44">
        <f t="shared" si="267"/>
        <v>0</v>
      </c>
      <c r="CH74" s="44">
        <f t="shared" si="268"/>
        <v>0</v>
      </c>
      <c r="CI74" s="44">
        <f t="shared" si="269"/>
        <v>0</v>
      </c>
      <c r="CJ74" s="40">
        <f t="shared" si="11"/>
        <v>222962.50999999998</v>
      </c>
      <c r="CK74" s="247">
        <v>171066.37</v>
      </c>
      <c r="CL74" s="247">
        <f t="shared" si="25"/>
        <v>-51896.139999999985</v>
      </c>
      <c r="CM74" s="28">
        <v>-51896.14</v>
      </c>
      <c r="CN74" s="28">
        <v>-51896.14</v>
      </c>
      <c r="CO74" s="44"/>
      <c r="CP74" s="44"/>
      <c r="CQ74" s="44"/>
      <c r="CR74" s="44"/>
      <c r="CS74" s="44"/>
      <c r="CT74" s="44"/>
      <c r="CU74" s="44"/>
      <c r="CV74" s="44"/>
      <c r="CW74" s="44"/>
      <c r="CX74" s="40">
        <f t="shared" si="270"/>
        <v>-51896.14</v>
      </c>
      <c r="CY74" s="28">
        <f t="shared" si="271"/>
        <v>171066.37</v>
      </c>
      <c r="CZ74" s="28">
        <f t="shared" si="272"/>
        <v>171066.37</v>
      </c>
      <c r="DA74" s="28">
        <f t="shared" si="273"/>
        <v>0</v>
      </c>
      <c r="DB74" s="28">
        <f t="shared" si="274"/>
        <v>0</v>
      </c>
      <c r="DC74" s="28">
        <f t="shared" si="275"/>
        <v>0</v>
      </c>
      <c r="DD74" s="28">
        <f t="shared" si="276"/>
        <v>0</v>
      </c>
      <c r="DE74" s="28">
        <f t="shared" si="277"/>
        <v>0</v>
      </c>
      <c r="DF74" s="28">
        <f t="shared" si="278"/>
        <v>0</v>
      </c>
      <c r="DG74" s="28">
        <f t="shared" si="279"/>
        <v>0</v>
      </c>
      <c r="DH74" s="28">
        <f t="shared" si="280"/>
        <v>0</v>
      </c>
      <c r="DI74" s="28">
        <f t="shared" si="281"/>
        <v>0</v>
      </c>
      <c r="DJ74" s="26">
        <f t="shared" si="59"/>
        <v>171066.37</v>
      </c>
    </row>
    <row r="75" spans="1:114" ht="89.25">
      <c r="A75" s="467"/>
      <c r="B75" s="70" t="s">
        <v>108</v>
      </c>
      <c r="C75" s="49" t="s">
        <v>109</v>
      </c>
      <c r="D75" s="256" t="s">
        <v>110</v>
      </c>
      <c r="E75" s="35">
        <f>КФК!E39</f>
        <v>365812</v>
      </c>
      <c r="F75" s="35">
        <f>КФК!F39</f>
        <v>365812</v>
      </c>
      <c r="G75" s="35"/>
      <c r="H75" s="35"/>
      <c r="I75" s="35"/>
      <c r="J75" s="35"/>
      <c r="K75" s="35"/>
      <c r="L75" s="35"/>
      <c r="M75" s="35"/>
      <c r="N75" s="35"/>
      <c r="O75" s="35"/>
      <c r="P75" s="15">
        <f t="shared" si="6"/>
        <v>365812</v>
      </c>
      <c r="Q75" s="35"/>
      <c r="R75" s="35"/>
      <c r="S75" s="35"/>
      <c r="T75" s="35"/>
      <c r="U75" s="35"/>
      <c r="V75" s="35"/>
      <c r="W75" s="35"/>
      <c r="X75" s="35"/>
      <c r="Y75" s="35"/>
      <c r="Z75" s="35"/>
      <c r="AA75" s="35"/>
      <c r="AB75" s="15">
        <f t="shared" si="234"/>
        <v>0</v>
      </c>
      <c r="AC75" s="35">
        <f t="shared" si="235"/>
        <v>365812</v>
      </c>
      <c r="AD75" s="35">
        <f t="shared" si="236"/>
        <v>365812</v>
      </c>
      <c r="AE75" s="35">
        <f t="shared" si="237"/>
        <v>0</v>
      </c>
      <c r="AF75" s="35">
        <f t="shared" si="238"/>
        <v>0</v>
      </c>
      <c r="AG75" s="35">
        <f t="shared" si="239"/>
        <v>0</v>
      </c>
      <c r="AH75" s="35">
        <f t="shared" si="240"/>
        <v>0</v>
      </c>
      <c r="AI75" s="35">
        <f t="shared" si="241"/>
        <v>0</v>
      </c>
      <c r="AJ75" s="35">
        <f t="shared" si="242"/>
        <v>0</v>
      </c>
      <c r="AK75" s="35">
        <f t="shared" si="243"/>
        <v>0</v>
      </c>
      <c r="AL75" s="35">
        <f t="shared" si="244"/>
        <v>0</v>
      </c>
      <c r="AM75" s="35">
        <f t="shared" si="245"/>
        <v>0</v>
      </c>
      <c r="AN75" s="15">
        <f t="shared" si="7"/>
        <v>365812</v>
      </c>
      <c r="AO75" s="28">
        <v>3382.9</v>
      </c>
      <c r="AP75" s="28">
        <v>3382.9</v>
      </c>
      <c r="AQ75" s="35"/>
      <c r="AR75" s="35"/>
      <c r="AS75" s="35"/>
      <c r="AT75" s="35"/>
      <c r="AU75" s="35"/>
      <c r="AV75" s="35"/>
      <c r="AW75" s="35"/>
      <c r="AX75" s="35"/>
      <c r="AY75" s="35"/>
      <c r="AZ75" s="15">
        <f t="shared" si="246"/>
        <v>3382.9</v>
      </c>
      <c r="BA75" s="35">
        <f t="shared" si="247"/>
        <v>369194.9</v>
      </c>
      <c r="BB75" s="35">
        <f t="shared" si="248"/>
        <v>369194.9</v>
      </c>
      <c r="BC75" s="35">
        <f t="shared" si="249"/>
        <v>0</v>
      </c>
      <c r="BD75" s="35">
        <f t="shared" si="250"/>
        <v>0</v>
      </c>
      <c r="BE75" s="35">
        <f t="shared" si="251"/>
        <v>0</v>
      </c>
      <c r="BF75" s="35">
        <f t="shared" si="252"/>
        <v>0</v>
      </c>
      <c r="BG75" s="35">
        <f t="shared" si="253"/>
        <v>0</v>
      </c>
      <c r="BH75" s="35">
        <f t="shared" si="254"/>
        <v>0</v>
      </c>
      <c r="BI75" s="35">
        <f t="shared" si="255"/>
        <v>0</v>
      </c>
      <c r="BJ75" s="35">
        <f t="shared" si="256"/>
        <v>0</v>
      </c>
      <c r="BK75" s="35">
        <f t="shared" si="257"/>
        <v>0</v>
      </c>
      <c r="BL75" s="15">
        <f t="shared" si="9"/>
        <v>369194.9</v>
      </c>
      <c r="BM75" s="28">
        <v>-10860.44</v>
      </c>
      <c r="BN75" s="28">
        <v>-10860.44</v>
      </c>
      <c r="BO75" s="35"/>
      <c r="BP75" s="35"/>
      <c r="BQ75" s="35"/>
      <c r="BR75" s="35"/>
      <c r="BS75" s="35"/>
      <c r="BT75" s="35"/>
      <c r="BU75" s="35"/>
      <c r="BV75" s="35"/>
      <c r="BW75" s="35"/>
      <c r="BX75" s="15">
        <f t="shared" si="258"/>
        <v>-10860.44</v>
      </c>
      <c r="BY75" s="44">
        <f t="shared" si="259"/>
        <v>358334.46</v>
      </c>
      <c r="BZ75" s="44">
        <f t="shared" si="260"/>
        <v>358334.46</v>
      </c>
      <c r="CA75" s="44">
        <f t="shared" si="261"/>
        <v>0</v>
      </c>
      <c r="CB75" s="44">
        <f t="shared" si="262"/>
        <v>0</v>
      </c>
      <c r="CC75" s="44">
        <f t="shared" si="263"/>
        <v>0</v>
      </c>
      <c r="CD75" s="44">
        <f t="shared" si="264"/>
        <v>0</v>
      </c>
      <c r="CE75" s="44">
        <f t="shared" si="265"/>
        <v>0</v>
      </c>
      <c r="CF75" s="44">
        <f t="shared" si="266"/>
        <v>0</v>
      </c>
      <c r="CG75" s="44">
        <f t="shared" si="267"/>
        <v>0</v>
      </c>
      <c r="CH75" s="44">
        <f t="shared" si="268"/>
        <v>0</v>
      </c>
      <c r="CI75" s="44">
        <f t="shared" si="269"/>
        <v>0</v>
      </c>
      <c r="CJ75" s="40">
        <f t="shared" si="11"/>
        <v>358334.46</v>
      </c>
      <c r="CK75" s="247">
        <v>287033.67</v>
      </c>
      <c r="CL75" s="247">
        <f t="shared" si="25"/>
        <v>-71300.79000000004</v>
      </c>
      <c r="CM75" s="28">
        <v>-71300.79</v>
      </c>
      <c r="CN75" s="28">
        <v>-71300.79</v>
      </c>
      <c r="CO75" s="44"/>
      <c r="CP75" s="44"/>
      <c r="CQ75" s="44"/>
      <c r="CR75" s="44"/>
      <c r="CS75" s="44"/>
      <c r="CT75" s="44"/>
      <c r="CU75" s="44"/>
      <c r="CV75" s="44"/>
      <c r="CW75" s="44"/>
      <c r="CX75" s="40">
        <f t="shared" si="270"/>
        <v>-71300.79</v>
      </c>
      <c r="CY75" s="28">
        <f t="shared" si="271"/>
        <v>287033.67000000004</v>
      </c>
      <c r="CZ75" s="28">
        <f t="shared" si="272"/>
        <v>287033.67000000004</v>
      </c>
      <c r="DA75" s="28">
        <f t="shared" si="273"/>
        <v>0</v>
      </c>
      <c r="DB75" s="28">
        <f t="shared" si="274"/>
        <v>0</v>
      </c>
      <c r="DC75" s="28">
        <f t="shared" si="275"/>
        <v>0</v>
      </c>
      <c r="DD75" s="28">
        <f t="shared" si="276"/>
        <v>0</v>
      </c>
      <c r="DE75" s="28">
        <f t="shared" si="277"/>
        <v>0</v>
      </c>
      <c r="DF75" s="28">
        <f t="shared" si="278"/>
        <v>0</v>
      </c>
      <c r="DG75" s="28">
        <f t="shared" si="279"/>
        <v>0</v>
      </c>
      <c r="DH75" s="28">
        <f t="shared" si="280"/>
        <v>0</v>
      </c>
      <c r="DI75" s="28">
        <f t="shared" si="281"/>
        <v>0</v>
      </c>
      <c r="DJ75" s="26">
        <f t="shared" si="59"/>
        <v>287033.67000000004</v>
      </c>
    </row>
    <row r="76" spans="1:114" ht="87" customHeight="1">
      <c r="A76" s="467"/>
      <c r="B76" s="70" t="s">
        <v>111</v>
      </c>
      <c r="C76" s="49" t="s">
        <v>109</v>
      </c>
      <c r="D76" s="256" t="s">
        <v>112</v>
      </c>
      <c r="E76" s="35">
        <f>КФК!E40</f>
        <v>2101533</v>
      </c>
      <c r="F76" s="35">
        <f>КФК!F40</f>
        <v>2101533</v>
      </c>
      <c r="G76" s="35"/>
      <c r="H76" s="35"/>
      <c r="I76" s="35"/>
      <c r="J76" s="35"/>
      <c r="K76" s="35"/>
      <c r="L76" s="35"/>
      <c r="M76" s="35"/>
      <c r="N76" s="35"/>
      <c r="O76" s="35"/>
      <c r="P76" s="15">
        <f t="shared" si="6"/>
        <v>2101533</v>
      </c>
      <c r="Q76" s="35"/>
      <c r="R76" s="35"/>
      <c r="S76" s="35"/>
      <c r="T76" s="35"/>
      <c r="U76" s="35"/>
      <c r="V76" s="35"/>
      <c r="W76" s="35"/>
      <c r="X76" s="35"/>
      <c r="Y76" s="35"/>
      <c r="Z76" s="35"/>
      <c r="AA76" s="35"/>
      <c r="AB76" s="15">
        <f t="shared" si="234"/>
        <v>0</v>
      </c>
      <c r="AC76" s="35">
        <f t="shared" si="235"/>
        <v>2101533</v>
      </c>
      <c r="AD76" s="35">
        <f t="shared" si="236"/>
        <v>2101533</v>
      </c>
      <c r="AE76" s="35">
        <f t="shared" si="237"/>
        <v>0</v>
      </c>
      <c r="AF76" s="35">
        <f t="shared" si="238"/>
        <v>0</v>
      </c>
      <c r="AG76" s="35">
        <f t="shared" si="239"/>
        <v>0</v>
      </c>
      <c r="AH76" s="35">
        <f t="shared" si="240"/>
        <v>0</v>
      </c>
      <c r="AI76" s="35">
        <f t="shared" si="241"/>
        <v>0</v>
      </c>
      <c r="AJ76" s="35">
        <f t="shared" si="242"/>
        <v>0</v>
      </c>
      <c r="AK76" s="35">
        <f t="shared" si="243"/>
        <v>0</v>
      </c>
      <c r="AL76" s="35">
        <f t="shared" si="244"/>
        <v>0</v>
      </c>
      <c r="AM76" s="35">
        <f t="shared" si="245"/>
        <v>0</v>
      </c>
      <c r="AN76" s="15">
        <f t="shared" si="7"/>
        <v>2101533</v>
      </c>
      <c r="AO76" s="28">
        <v>-169656.1</v>
      </c>
      <c r="AP76" s="28">
        <v>-169656.1</v>
      </c>
      <c r="AQ76" s="35"/>
      <c r="AR76" s="35"/>
      <c r="AS76" s="35"/>
      <c r="AT76" s="35"/>
      <c r="AU76" s="35"/>
      <c r="AV76" s="35"/>
      <c r="AW76" s="35"/>
      <c r="AX76" s="35"/>
      <c r="AY76" s="35"/>
      <c r="AZ76" s="15">
        <f t="shared" si="246"/>
        <v>-169656.1</v>
      </c>
      <c r="BA76" s="35">
        <f t="shared" si="247"/>
        <v>1931876.9</v>
      </c>
      <c r="BB76" s="35">
        <f t="shared" si="248"/>
        <v>1931876.9</v>
      </c>
      <c r="BC76" s="35">
        <f t="shared" si="249"/>
        <v>0</v>
      </c>
      <c r="BD76" s="35">
        <f t="shared" si="250"/>
        <v>0</v>
      </c>
      <c r="BE76" s="35">
        <f t="shared" si="251"/>
        <v>0</v>
      </c>
      <c r="BF76" s="35">
        <f t="shared" si="252"/>
        <v>0</v>
      </c>
      <c r="BG76" s="35">
        <f t="shared" si="253"/>
        <v>0</v>
      </c>
      <c r="BH76" s="35">
        <f t="shared" si="254"/>
        <v>0</v>
      </c>
      <c r="BI76" s="35">
        <f t="shared" si="255"/>
        <v>0</v>
      </c>
      <c r="BJ76" s="35">
        <f t="shared" si="256"/>
        <v>0</v>
      </c>
      <c r="BK76" s="35">
        <f t="shared" si="257"/>
        <v>0</v>
      </c>
      <c r="BL76" s="15">
        <f t="shared" si="9"/>
        <v>1931876.9</v>
      </c>
      <c r="BM76" s="28">
        <v>-263769.78</v>
      </c>
      <c r="BN76" s="28">
        <v>-263769.78</v>
      </c>
      <c r="BO76" s="35"/>
      <c r="BP76" s="35"/>
      <c r="BQ76" s="35"/>
      <c r="BR76" s="35"/>
      <c r="BS76" s="35"/>
      <c r="BT76" s="35"/>
      <c r="BU76" s="35"/>
      <c r="BV76" s="35"/>
      <c r="BW76" s="35"/>
      <c r="BX76" s="15">
        <f t="shared" si="258"/>
        <v>-263769.78</v>
      </c>
      <c r="BY76" s="44">
        <f t="shared" si="259"/>
        <v>1668107.1199999999</v>
      </c>
      <c r="BZ76" s="44">
        <f t="shared" si="260"/>
        <v>1668107.1199999999</v>
      </c>
      <c r="CA76" s="44">
        <f t="shared" si="261"/>
        <v>0</v>
      </c>
      <c r="CB76" s="44">
        <f t="shared" si="262"/>
        <v>0</v>
      </c>
      <c r="CC76" s="44">
        <f t="shared" si="263"/>
        <v>0</v>
      </c>
      <c r="CD76" s="44">
        <f t="shared" si="264"/>
        <v>0</v>
      </c>
      <c r="CE76" s="44">
        <f t="shared" si="265"/>
        <v>0</v>
      </c>
      <c r="CF76" s="44">
        <f t="shared" si="266"/>
        <v>0</v>
      </c>
      <c r="CG76" s="44">
        <f t="shared" si="267"/>
        <v>0</v>
      </c>
      <c r="CH76" s="44">
        <f t="shared" si="268"/>
        <v>0</v>
      </c>
      <c r="CI76" s="44">
        <f t="shared" si="269"/>
        <v>0</v>
      </c>
      <c r="CJ76" s="40">
        <f t="shared" si="11"/>
        <v>1668107.1199999999</v>
      </c>
      <c r="CK76" s="247">
        <v>1135776.6</v>
      </c>
      <c r="CL76" s="247">
        <f t="shared" si="25"/>
        <v>-532330.5199999998</v>
      </c>
      <c r="CM76" s="28">
        <v>-532330.52</v>
      </c>
      <c r="CN76" s="28">
        <v>-532330.52</v>
      </c>
      <c r="CO76" s="44"/>
      <c r="CP76" s="44"/>
      <c r="CQ76" s="44"/>
      <c r="CR76" s="44"/>
      <c r="CS76" s="44"/>
      <c r="CT76" s="44"/>
      <c r="CU76" s="44"/>
      <c r="CV76" s="44"/>
      <c r="CW76" s="44"/>
      <c r="CX76" s="40">
        <f t="shared" si="270"/>
        <v>-532330.52</v>
      </c>
      <c r="CY76" s="28">
        <f t="shared" si="271"/>
        <v>1135776.5999999999</v>
      </c>
      <c r="CZ76" s="28">
        <f t="shared" si="272"/>
        <v>1135776.5999999999</v>
      </c>
      <c r="DA76" s="28">
        <f t="shared" si="273"/>
        <v>0</v>
      </c>
      <c r="DB76" s="28">
        <f t="shared" si="274"/>
        <v>0</v>
      </c>
      <c r="DC76" s="28">
        <f t="shared" si="275"/>
        <v>0</v>
      </c>
      <c r="DD76" s="28">
        <f t="shared" si="276"/>
        <v>0</v>
      </c>
      <c r="DE76" s="28">
        <f t="shared" si="277"/>
        <v>0</v>
      </c>
      <c r="DF76" s="28">
        <f t="shared" si="278"/>
        <v>0</v>
      </c>
      <c r="DG76" s="28">
        <f t="shared" si="279"/>
        <v>0</v>
      </c>
      <c r="DH76" s="28">
        <f t="shared" si="280"/>
        <v>0</v>
      </c>
      <c r="DI76" s="28">
        <f t="shared" si="281"/>
        <v>0</v>
      </c>
      <c r="DJ76" s="26">
        <f t="shared" si="59"/>
        <v>1135776.5999999999</v>
      </c>
    </row>
    <row r="77" spans="1:114" ht="25.5">
      <c r="A77" s="467"/>
      <c r="B77" s="70" t="s">
        <v>113</v>
      </c>
      <c r="C77" s="49" t="s">
        <v>109</v>
      </c>
      <c r="D77" s="256" t="s">
        <v>114</v>
      </c>
      <c r="E77" s="35">
        <f>КФК!E41</f>
        <v>401445</v>
      </c>
      <c r="F77" s="35">
        <f>КФК!F41</f>
        <v>401445</v>
      </c>
      <c r="G77" s="35"/>
      <c r="H77" s="35"/>
      <c r="I77" s="35"/>
      <c r="J77" s="35"/>
      <c r="K77" s="35"/>
      <c r="L77" s="35"/>
      <c r="M77" s="35"/>
      <c r="N77" s="35"/>
      <c r="O77" s="35"/>
      <c r="P77" s="15">
        <f t="shared" si="6"/>
        <v>401445</v>
      </c>
      <c r="Q77" s="35"/>
      <c r="R77" s="35"/>
      <c r="S77" s="35"/>
      <c r="T77" s="35"/>
      <c r="U77" s="35"/>
      <c r="V77" s="35"/>
      <c r="W77" s="35"/>
      <c r="X77" s="35"/>
      <c r="Y77" s="35"/>
      <c r="Z77" s="35"/>
      <c r="AA77" s="35"/>
      <c r="AB77" s="15">
        <f t="shared" si="234"/>
        <v>0</v>
      </c>
      <c r="AC77" s="35">
        <f t="shared" si="235"/>
        <v>401445</v>
      </c>
      <c r="AD77" s="35">
        <f t="shared" si="236"/>
        <v>401445</v>
      </c>
      <c r="AE77" s="35">
        <f t="shared" si="237"/>
        <v>0</v>
      </c>
      <c r="AF77" s="35">
        <f t="shared" si="238"/>
        <v>0</v>
      </c>
      <c r="AG77" s="35">
        <f t="shared" si="239"/>
        <v>0</v>
      </c>
      <c r="AH77" s="35">
        <f t="shared" si="240"/>
        <v>0</v>
      </c>
      <c r="AI77" s="35">
        <f t="shared" si="241"/>
        <v>0</v>
      </c>
      <c r="AJ77" s="35">
        <f t="shared" si="242"/>
        <v>0</v>
      </c>
      <c r="AK77" s="35">
        <f t="shared" si="243"/>
        <v>0</v>
      </c>
      <c r="AL77" s="35">
        <f t="shared" si="244"/>
        <v>0</v>
      </c>
      <c r="AM77" s="35">
        <f t="shared" si="245"/>
        <v>0</v>
      </c>
      <c r="AN77" s="15">
        <f t="shared" si="7"/>
        <v>401445</v>
      </c>
      <c r="AO77" s="28">
        <v>-26072.09</v>
      </c>
      <c r="AP77" s="28">
        <v>-26072.09</v>
      </c>
      <c r="AQ77" s="35"/>
      <c r="AR77" s="35"/>
      <c r="AS77" s="35"/>
      <c r="AT77" s="35"/>
      <c r="AU77" s="35"/>
      <c r="AV77" s="35"/>
      <c r="AW77" s="35"/>
      <c r="AX77" s="35"/>
      <c r="AY77" s="35"/>
      <c r="AZ77" s="15">
        <f t="shared" si="246"/>
        <v>-26072.09</v>
      </c>
      <c r="BA77" s="35">
        <f t="shared" si="247"/>
        <v>375372.91</v>
      </c>
      <c r="BB77" s="35">
        <f t="shared" si="248"/>
        <v>375372.91</v>
      </c>
      <c r="BC77" s="35">
        <f t="shared" si="249"/>
        <v>0</v>
      </c>
      <c r="BD77" s="35">
        <f t="shared" si="250"/>
        <v>0</v>
      </c>
      <c r="BE77" s="35">
        <f t="shared" si="251"/>
        <v>0</v>
      </c>
      <c r="BF77" s="35">
        <f t="shared" si="252"/>
        <v>0</v>
      </c>
      <c r="BG77" s="35">
        <f t="shared" si="253"/>
        <v>0</v>
      </c>
      <c r="BH77" s="35">
        <f t="shared" si="254"/>
        <v>0</v>
      </c>
      <c r="BI77" s="35">
        <f t="shared" si="255"/>
        <v>0</v>
      </c>
      <c r="BJ77" s="35">
        <f t="shared" si="256"/>
        <v>0</v>
      </c>
      <c r="BK77" s="35">
        <f t="shared" si="257"/>
        <v>0</v>
      </c>
      <c r="BL77" s="15">
        <f t="shared" si="9"/>
        <v>375372.91</v>
      </c>
      <c r="BM77" s="28">
        <v>-45962.06</v>
      </c>
      <c r="BN77" s="28">
        <v>-45962.06</v>
      </c>
      <c r="BO77" s="35"/>
      <c r="BP77" s="35"/>
      <c r="BQ77" s="35"/>
      <c r="BR77" s="35"/>
      <c r="BS77" s="35"/>
      <c r="BT77" s="35"/>
      <c r="BU77" s="35"/>
      <c r="BV77" s="35"/>
      <c r="BW77" s="35"/>
      <c r="BX77" s="15">
        <f t="shared" si="258"/>
        <v>-45962.06</v>
      </c>
      <c r="BY77" s="44">
        <f t="shared" si="259"/>
        <v>329410.85</v>
      </c>
      <c r="BZ77" s="44">
        <f t="shared" si="260"/>
        <v>329410.85</v>
      </c>
      <c r="CA77" s="44">
        <f t="shared" si="261"/>
        <v>0</v>
      </c>
      <c r="CB77" s="44">
        <f t="shared" si="262"/>
        <v>0</v>
      </c>
      <c r="CC77" s="44">
        <f t="shared" si="263"/>
        <v>0</v>
      </c>
      <c r="CD77" s="44">
        <f t="shared" si="264"/>
        <v>0</v>
      </c>
      <c r="CE77" s="44">
        <f t="shared" si="265"/>
        <v>0</v>
      </c>
      <c r="CF77" s="44">
        <f t="shared" si="266"/>
        <v>0</v>
      </c>
      <c r="CG77" s="44">
        <f t="shared" si="267"/>
        <v>0</v>
      </c>
      <c r="CH77" s="44">
        <f t="shared" si="268"/>
        <v>0</v>
      </c>
      <c r="CI77" s="44">
        <f t="shared" si="269"/>
        <v>0</v>
      </c>
      <c r="CJ77" s="40">
        <f t="shared" si="11"/>
        <v>329410.85</v>
      </c>
      <c r="CK77" s="247">
        <v>248342.35</v>
      </c>
      <c r="CL77" s="247">
        <f t="shared" si="25"/>
        <v>-81068.49999999997</v>
      </c>
      <c r="CM77" s="28">
        <v>-81068.5</v>
      </c>
      <c r="CN77" s="28">
        <v>-81068.5</v>
      </c>
      <c r="CO77" s="44"/>
      <c r="CP77" s="44"/>
      <c r="CQ77" s="44"/>
      <c r="CR77" s="44"/>
      <c r="CS77" s="44"/>
      <c r="CT77" s="44"/>
      <c r="CU77" s="44"/>
      <c r="CV77" s="44"/>
      <c r="CW77" s="44"/>
      <c r="CX77" s="40">
        <f t="shared" si="270"/>
        <v>-81068.5</v>
      </c>
      <c r="CY77" s="28">
        <f t="shared" si="271"/>
        <v>248342.34999999998</v>
      </c>
      <c r="CZ77" s="28">
        <f t="shared" si="272"/>
        <v>248342.34999999998</v>
      </c>
      <c r="DA77" s="28">
        <f t="shared" si="273"/>
        <v>0</v>
      </c>
      <c r="DB77" s="28">
        <f t="shared" si="274"/>
        <v>0</v>
      </c>
      <c r="DC77" s="28">
        <f t="shared" si="275"/>
        <v>0</v>
      </c>
      <c r="DD77" s="28">
        <f t="shared" si="276"/>
        <v>0</v>
      </c>
      <c r="DE77" s="28">
        <f t="shared" si="277"/>
        <v>0</v>
      </c>
      <c r="DF77" s="28">
        <f t="shared" si="278"/>
        <v>0</v>
      </c>
      <c r="DG77" s="28">
        <f t="shared" si="279"/>
        <v>0</v>
      </c>
      <c r="DH77" s="28">
        <f t="shared" si="280"/>
        <v>0</v>
      </c>
      <c r="DI77" s="28">
        <f t="shared" si="281"/>
        <v>0</v>
      </c>
      <c r="DJ77" s="26">
        <f t="shared" si="59"/>
        <v>248342.34999999998</v>
      </c>
    </row>
    <row r="78" spans="1:114" ht="41.25" customHeight="1">
      <c r="A78" s="467"/>
      <c r="B78" s="70" t="s">
        <v>115</v>
      </c>
      <c r="C78" s="49" t="s">
        <v>77</v>
      </c>
      <c r="D78" s="256" t="s">
        <v>116</v>
      </c>
      <c r="E78" s="35">
        <f>КФК!E42</f>
        <v>46695740</v>
      </c>
      <c r="F78" s="35">
        <f>КФК!F42</f>
        <v>46695740</v>
      </c>
      <c r="G78" s="35"/>
      <c r="H78" s="35"/>
      <c r="I78" s="35"/>
      <c r="J78" s="35"/>
      <c r="K78" s="35"/>
      <c r="L78" s="35"/>
      <c r="M78" s="35"/>
      <c r="N78" s="35"/>
      <c r="O78" s="35"/>
      <c r="P78" s="15">
        <f t="shared" si="6"/>
        <v>46695740</v>
      </c>
      <c r="Q78" s="35"/>
      <c r="R78" s="35"/>
      <c r="S78" s="35"/>
      <c r="T78" s="35"/>
      <c r="U78" s="35"/>
      <c r="V78" s="35"/>
      <c r="W78" s="35"/>
      <c r="X78" s="35"/>
      <c r="Y78" s="35"/>
      <c r="Z78" s="35"/>
      <c r="AA78" s="35"/>
      <c r="AB78" s="15">
        <f t="shared" si="234"/>
        <v>0</v>
      </c>
      <c r="AC78" s="35">
        <f t="shared" si="235"/>
        <v>46695740</v>
      </c>
      <c r="AD78" s="35">
        <f t="shared" si="236"/>
        <v>46695740</v>
      </c>
      <c r="AE78" s="35">
        <f t="shared" si="237"/>
        <v>0</v>
      </c>
      <c r="AF78" s="35">
        <f t="shared" si="238"/>
        <v>0</v>
      </c>
      <c r="AG78" s="35">
        <f t="shared" si="239"/>
        <v>0</v>
      </c>
      <c r="AH78" s="35">
        <f t="shared" si="240"/>
        <v>0</v>
      </c>
      <c r="AI78" s="35">
        <f t="shared" si="241"/>
        <v>0</v>
      </c>
      <c r="AJ78" s="35">
        <f t="shared" si="242"/>
        <v>0</v>
      </c>
      <c r="AK78" s="35">
        <f t="shared" si="243"/>
        <v>0</v>
      </c>
      <c r="AL78" s="35">
        <f t="shared" si="244"/>
        <v>0</v>
      </c>
      <c r="AM78" s="35">
        <f t="shared" si="245"/>
        <v>0</v>
      </c>
      <c r="AN78" s="15">
        <f t="shared" si="7"/>
        <v>46695740</v>
      </c>
      <c r="AO78" s="28">
        <v>571737.63</v>
      </c>
      <c r="AP78" s="28">
        <v>571737.63</v>
      </c>
      <c r="AQ78" s="35"/>
      <c r="AR78" s="35"/>
      <c r="AS78" s="35"/>
      <c r="AT78" s="35"/>
      <c r="AU78" s="35"/>
      <c r="AV78" s="35"/>
      <c r="AW78" s="35"/>
      <c r="AX78" s="35"/>
      <c r="AY78" s="35"/>
      <c r="AZ78" s="15">
        <f t="shared" si="246"/>
        <v>571737.63</v>
      </c>
      <c r="BA78" s="35">
        <f t="shared" si="247"/>
        <v>47267477.63</v>
      </c>
      <c r="BB78" s="35">
        <f t="shared" si="248"/>
        <v>47267477.63</v>
      </c>
      <c r="BC78" s="35">
        <f t="shared" si="249"/>
        <v>0</v>
      </c>
      <c r="BD78" s="35">
        <f t="shared" si="250"/>
        <v>0</v>
      </c>
      <c r="BE78" s="35">
        <f t="shared" si="251"/>
        <v>0</v>
      </c>
      <c r="BF78" s="35">
        <f t="shared" si="252"/>
        <v>0</v>
      </c>
      <c r="BG78" s="35">
        <f t="shared" si="253"/>
        <v>0</v>
      </c>
      <c r="BH78" s="35">
        <f t="shared" si="254"/>
        <v>0</v>
      </c>
      <c r="BI78" s="35">
        <f t="shared" si="255"/>
        <v>0</v>
      </c>
      <c r="BJ78" s="35">
        <f t="shared" si="256"/>
        <v>0</v>
      </c>
      <c r="BK78" s="35">
        <f t="shared" si="257"/>
        <v>0</v>
      </c>
      <c r="BL78" s="15">
        <f t="shared" si="9"/>
        <v>47267477.63</v>
      </c>
      <c r="BM78" s="28">
        <v>-1668210.28</v>
      </c>
      <c r="BN78" s="28">
        <v>-1668210.28</v>
      </c>
      <c r="BO78" s="35"/>
      <c r="BP78" s="35"/>
      <c r="BQ78" s="35"/>
      <c r="BR78" s="35"/>
      <c r="BS78" s="35"/>
      <c r="BT78" s="35"/>
      <c r="BU78" s="35"/>
      <c r="BV78" s="35"/>
      <c r="BW78" s="35"/>
      <c r="BX78" s="15">
        <f t="shared" si="258"/>
        <v>-1668210.28</v>
      </c>
      <c r="BY78" s="44">
        <f t="shared" si="259"/>
        <v>45599267.35</v>
      </c>
      <c r="BZ78" s="44">
        <f t="shared" si="260"/>
        <v>45599267.35</v>
      </c>
      <c r="CA78" s="44">
        <f t="shared" si="261"/>
        <v>0</v>
      </c>
      <c r="CB78" s="44">
        <f t="shared" si="262"/>
        <v>0</v>
      </c>
      <c r="CC78" s="44">
        <f t="shared" si="263"/>
        <v>0</v>
      </c>
      <c r="CD78" s="44">
        <f t="shared" si="264"/>
        <v>0</v>
      </c>
      <c r="CE78" s="44">
        <f t="shared" si="265"/>
        <v>0</v>
      </c>
      <c r="CF78" s="44">
        <f t="shared" si="266"/>
        <v>0</v>
      </c>
      <c r="CG78" s="44">
        <f t="shared" si="267"/>
        <v>0</v>
      </c>
      <c r="CH78" s="44">
        <f t="shared" si="268"/>
        <v>0</v>
      </c>
      <c r="CI78" s="44">
        <f t="shared" si="269"/>
        <v>0</v>
      </c>
      <c r="CJ78" s="40">
        <f t="shared" si="11"/>
        <v>45599267.35</v>
      </c>
      <c r="CK78" s="247">
        <v>48170381.26</v>
      </c>
      <c r="CL78" s="247">
        <f t="shared" si="25"/>
        <v>2571113.9099999964</v>
      </c>
      <c r="CM78" s="28">
        <v>2571113.91</v>
      </c>
      <c r="CN78" s="28">
        <v>2571113.91</v>
      </c>
      <c r="CO78" s="44"/>
      <c r="CP78" s="44"/>
      <c r="CQ78" s="44"/>
      <c r="CR78" s="44"/>
      <c r="CS78" s="44"/>
      <c r="CT78" s="44"/>
      <c r="CU78" s="44"/>
      <c r="CV78" s="44"/>
      <c r="CW78" s="44"/>
      <c r="CX78" s="40">
        <f t="shared" si="270"/>
        <v>2571113.91</v>
      </c>
      <c r="CY78" s="28">
        <f t="shared" si="271"/>
        <v>48170381.260000005</v>
      </c>
      <c r="CZ78" s="28">
        <f t="shared" si="272"/>
        <v>48170381.260000005</v>
      </c>
      <c r="DA78" s="28">
        <f t="shared" si="273"/>
        <v>0</v>
      </c>
      <c r="DB78" s="28">
        <f t="shared" si="274"/>
        <v>0</v>
      </c>
      <c r="DC78" s="28">
        <f t="shared" si="275"/>
        <v>0</v>
      </c>
      <c r="DD78" s="28">
        <f t="shared" si="276"/>
        <v>0</v>
      </c>
      <c r="DE78" s="28">
        <f t="shared" si="277"/>
        <v>0</v>
      </c>
      <c r="DF78" s="28">
        <f t="shared" si="278"/>
        <v>0</v>
      </c>
      <c r="DG78" s="28">
        <f t="shared" si="279"/>
        <v>0</v>
      </c>
      <c r="DH78" s="28">
        <f t="shared" si="280"/>
        <v>0</v>
      </c>
      <c r="DI78" s="28">
        <f t="shared" si="281"/>
        <v>0</v>
      </c>
      <c r="DJ78" s="26">
        <f t="shared" si="59"/>
        <v>48170381.260000005</v>
      </c>
    </row>
    <row r="79" spans="1:114" ht="76.5">
      <c r="A79" s="467"/>
      <c r="B79" s="70" t="s">
        <v>117</v>
      </c>
      <c r="C79" s="49" t="s">
        <v>104</v>
      </c>
      <c r="D79" s="256" t="s">
        <v>118</v>
      </c>
      <c r="E79" s="35">
        <f>КФК!E43</f>
        <v>114645</v>
      </c>
      <c r="F79" s="35">
        <f>КФК!F43</f>
        <v>114645</v>
      </c>
      <c r="G79" s="35"/>
      <c r="H79" s="35"/>
      <c r="I79" s="35"/>
      <c r="J79" s="35"/>
      <c r="K79" s="35"/>
      <c r="L79" s="35"/>
      <c r="M79" s="35"/>
      <c r="N79" s="35"/>
      <c r="O79" s="35"/>
      <c r="P79" s="15">
        <f t="shared" si="6"/>
        <v>114645</v>
      </c>
      <c r="Q79" s="35"/>
      <c r="R79" s="35"/>
      <c r="S79" s="35"/>
      <c r="T79" s="35"/>
      <c r="U79" s="35"/>
      <c r="V79" s="35"/>
      <c r="W79" s="35"/>
      <c r="X79" s="35"/>
      <c r="Y79" s="35"/>
      <c r="Z79" s="35"/>
      <c r="AA79" s="35"/>
      <c r="AB79" s="15">
        <f t="shared" si="234"/>
        <v>0</v>
      </c>
      <c r="AC79" s="35">
        <f t="shared" si="235"/>
        <v>114645</v>
      </c>
      <c r="AD79" s="35">
        <f t="shared" si="236"/>
        <v>114645</v>
      </c>
      <c r="AE79" s="35">
        <f t="shared" si="237"/>
        <v>0</v>
      </c>
      <c r="AF79" s="35">
        <f t="shared" si="238"/>
        <v>0</v>
      </c>
      <c r="AG79" s="35">
        <f t="shared" si="239"/>
        <v>0</v>
      </c>
      <c r="AH79" s="35">
        <f t="shared" si="240"/>
        <v>0</v>
      </c>
      <c r="AI79" s="35">
        <f t="shared" si="241"/>
        <v>0</v>
      </c>
      <c r="AJ79" s="35">
        <f t="shared" si="242"/>
        <v>0</v>
      </c>
      <c r="AK79" s="35">
        <f t="shared" si="243"/>
        <v>0</v>
      </c>
      <c r="AL79" s="35">
        <f t="shared" si="244"/>
        <v>0</v>
      </c>
      <c r="AM79" s="35">
        <f t="shared" si="245"/>
        <v>0</v>
      </c>
      <c r="AN79" s="15">
        <f t="shared" si="7"/>
        <v>114645</v>
      </c>
      <c r="AO79" s="28">
        <v>-7063.2</v>
      </c>
      <c r="AP79" s="28">
        <v>-7063.2</v>
      </c>
      <c r="AQ79" s="35"/>
      <c r="AR79" s="35"/>
      <c r="AS79" s="35"/>
      <c r="AT79" s="35"/>
      <c r="AU79" s="35"/>
      <c r="AV79" s="35"/>
      <c r="AW79" s="35"/>
      <c r="AX79" s="35"/>
      <c r="AY79" s="35"/>
      <c r="AZ79" s="15">
        <f t="shared" si="246"/>
        <v>-7063.2</v>
      </c>
      <c r="BA79" s="35">
        <f t="shared" si="247"/>
        <v>107581.8</v>
      </c>
      <c r="BB79" s="35">
        <f t="shared" si="248"/>
        <v>107581.8</v>
      </c>
      <c r="BC79" s="35">
        <f t="shared" si="249"/>
        <v>0</v>
      </c>
      <c r="BD79" s="35">
        <f t="shared" si="250"/>
        <v>0</v>
      </c>
      <c r="BE79" s="35">
        <f t="shared" si="251"/>
        <v>0</v>
      </c>
      <c r="BF79" s="35">
        <f t="shared" si="252"/>
        <v>0</v>
      </c>
      <c r="BG79" s="35">
        <f t="shared" si="253"/>
        <v>0</v>
      </c>
      <c r="BH79" s="35">
        <f t="shared" si="254"/>
        <v>0</v>
      </c>
      <c r="BI79" s="35">
        <f t="shared" si="255"/>
        <v>0</v>
      </c>
      <c r="BJ79" s="35">
        <f t="shared" si="256"/>
        <v>0</v>
      </c>
      <c r="BK79" s="35">
        <f t="shared" si="257"/>
        <v>0</v>
      </c>
      <c r="BL79" s="15">
        <f t="shared" si="9"/>
        <v>107581.8</v>
      </c>
      <c r="BM79" s="35"/>
      <c r="BN79" s="35"/>
      <c r="BO79" s="35"/>
      <c r="BP79" s="35"/>
      <c r="BQ79" s="35"/>
      <c r="BR79" s="35"/>
      <c r="BS79" s="35"/>
      <c r="BT79" s="35"/>
      <c r="BU79" s="35"/>
      <c r="BV79" s="35"/>
      <c r="BW79" s="35"/>
      <c r="BX79" s="15">
        <f t="shared" si="258"/>
        <v>0</v>
      </c>
      <c r="BY79" s="44">
        <f t="shared" si="259"/>
        <v>107581.8</v>
      </c>
      <c r="BZ79" s="44">
        <f t="shared" si="260"/>
        <v>107581.8</v>
      </c>
      <c r="CA79" s="44">
        <f t="shared" si="261"/>
        <v>0</v>
      </c>
      <c r="CB79" s="44">
        <f t="shared" si="262"/>
        <v>0</v>
      </c>
      <c r="CC79" s="44">
        <f t="shared" si="263"/>
        <v>0</v>
      </c>
      <c r="CD79" s="44">
        <f t="shared" si="264"/>
        <v>0</v>
      </c>
      <c r="CE79" s="44">
        <f t="shared" si="265"/>
        <v>0</v>
      </c>
      <c r="CF79" s="44">
        <f t="shared" si="266"/>
        <v>0</v>
      </c>
      <c r="CG79" s="44">
        <f t="shared" si="267"/>
        <v>0</v>
      </c>
      <c r="CH79" s="44">
        <f t="shared" si="268"/>
        <v>0</v>
      </c>
      <c r="CI79" s="44">
        <f t="shared" si="269"/>
        <v>0</v>
      </c>
      <c r="CJ79" s="40">
        <f t="shared" si="11"/>
        <v>107581.8</v>
      </c>
      <c r="CK79" s="247">
        <v>49006.8</v>
      </c>
      <c r="CL79" s="247">
        <f t="shared" si="25"/>
        <v>-58575</v>
      </c>
      <c r="CM79" s="44">
        <v>-58575</v>
      </c>
      <c r="CN79" s="44">
        <v>-58575</v>
      </c>
      <c r="CO79" s="44"/>
      <c r="CP79" s="44"/>
      <c r="CQ79" s="44"/>
      <c r="CR79" s="44"/>
      <c r="CS79" s="44"/>
      <c r="CT79" s="44"/>
      <c r="CU79" s="44"/>
      <c r="CV79" s="44"/>
      <c r="CW79" s="44"/>
      <c r="CX79" s="40">
        <f t="shared" si="270"/>
        <v>-58575</v>
      </c>
      <c r="CY79" s="28">
        <f t="shared" si="271"/>
        <v>49006.8</v>
      </c>
      <c r="CZ79" s="28">
        <f t="shared" si="272"/>
        <v>49006.8</v>
      </c>
      <c r="DA79" s="28">
        <f t="shared" si="273"/>
        <v>0</v>
      </c>
      <c r="DB79" s="28">
        <f t="shared" si="274"/>
        <v>0</v>
      </c>
      <c r="DC79" s="28">
        <f t="shared" si="275"/>
        <v>0</v>
      </c>
      <c r="DD79" s="28">
        <f t="shared" si="276"/>
        <v>0</v>
      </c>
      <c r="DE79" s="28">
        <f t="shared" si="277"/>
        <v>0</v>
      </c>
      <c r="DF79" s="28">
        <f t="shared" si="278"/>
        <v>0</v>
      </c>
      <c r="DG79" s="28">
        <f t="shared" si="279"/>
        <v>0</v>
      </c>
      <c r="DH79" s="28">
        <f t="shared" si="280"/>
        <v>0</v>
      </c>
      <c r="DI79" s="28">
        <f t="shared" si="281"/>
        <v>0</v>
      </c>
      <c r="DJ79" s="26">
        <f t="shared" si="59"/>
        <v>49006.8</v>
      </c>
    </row>
    <row r="80" spans="1:114" ht="89.25">
      <c r="A80" s="467"/>
      <c r="B80" s="70" t="s">
        <v>119</v>
      </c>
      <c r="C80" s="49" t="s">
        <v>104</v>
      </c>
      <c r="D80" s="256" t="s">
        <v>235</v>
      </c>
      <c r="E80" s="35">
        <f>КФК!E44</f>
        <v>3808</v>
      </c>
      <c r="F80" s="35">
        <f>КФК!F44</f>
        <v>3808</v>
      </c>
      <c r="G80" s="35"/>
      <c r="H80" s="35"/>
      <c r="I80" s="35"/>
      <c r="J80" s="35"/>
      <c r="K80" s="35"/>
      <c r="L80" s="35"/>
      <c r="M80" s="35"/>
      <c r="N80" s="35"/>
      <c r="O80" s="35"/>
      <c r="P80" s="15">
        <f t="shared" si="6"/>
        <v>3808</v>
      </c>
      <c r="Q80" s="35"/>
      <c r="R80" s="35"/>
      <c r="S80" s="35"/>
      <c r="T80" s="35"/>
      <c r="U80" s="35"/>
      <c r="V80" s="35"/>
      <c r="W80" s="35"/>
      <c r="X80" s="35"/>
      <c r="Y80" s="35"/>
      <c r="Z80" s="35"/>
      <c r="AA80" s="35"/>
      <c r="AB80" s="15">
        <f t="shared" si="234"/>
        <v>0</v>
      </c>
      <c r="AC80" s="35">
        <f t="shared" si="235"/>
        <v>3808</v>
      </c>
      <c r="AD80" s="35">
        <f t="shared" si="236"/>
        <v>3808</v>
      </c>
      <c r="AE80" s="35">
        <f t="shared" si="237"/>
        <v>0</v>
      </c>
      <c r="AF80" s="35">
        <f t="shared" si="238"/>
        <v>0</v>
      </c>
      <c r="AG80" s="35">
        <f t="shared" si="239"/>
        <v>0</v>
      </c>
      <c r="AH80" s="35">
        <f t="shared" si="240"/>
        <v>0</v>
      </c>
      <c r="AI80" s="35">
        <f t="shared" si="241"/>
        <v>0</v>
      </c>
      <c r="AJ80" s="35">
        <f t="shared" si="242"/>
        <v>0</v>
      </c>
      <c r="AK80" s="35">
        <f t="shared" si="243"/>
        <v>0</v>
      </c>
      <c r="AL80" s="35">
        <f t="shared" si="244"/>
        <v>0</v>
      </c>
      <c r="AM80" s="35">
        <f t="shared" si="245"/>
        <v>0</v>
      </c>
      <c r="AN80" s="15">
        <f t="shared" si="7"/>
        <v>3808</v>
      </c>
      <c r="AO80" s="28">
        <v>-338</v>
      </c>
      <c r="AP80" s="28">
        <v>-338</v>
      </c>
      <c r="AQ80" s="35"/>
      <c r="AR80" s="35"/>
      <c r="AS80" s="35"/>
      <c r="AT80" s="35"/>
      <c r="AU80" s="35"/>
      <c r="AV80" s="35"/>
      <c r="AW80" s="35"/>
      <c r="AX80" s="35"/>
      <c r="AY80" s="35"/>
      <c r="AZ80" s="15">
        <f t="shared" si="246"/>
        <v>-338</v>
      </c>
      <c r="BA80" s="35">
        <f t="shared" si="247"/>
        <v>3470</v>
      </c>
      <c r="BB80" s="35">
        <f t="shared" si="248"/>
        <v>3470</v>
      </c>
      <c r="BC80" s="35">
        <f t="shared" si="249"/>
        <v>0</v>
      </c>
      <c r="BD80" s="35">
        <f t="shared" si="250"/>
        <v>0</v>
      </c>
      <c r="BE80" s="35">
        <f t="shared" si="251"/>
        <v>0</v>
      </c>
      <c r="BF80" s="35">
        <f t="shared" si="252"/>
        <v>0</v>
      </c>
      <c r="BG80" s="35">
        <f t="shared" si="253"/>
        <v>0</v>
      </c>
      <c r="BH80" s="35">
        <f t="shared" si="254"/>
        <v>0</v>
      </c>
      <c r="BI80" s="35">
        <f t="shared" si="255"/>
        <v>0</v>
      </c>
      <c r="BJ80" s="35">
        <f t="shared" si="256"/>
        <v>0</v>
      </c>
      <c r="BK80" s="35">
        <f t="shared" si="257"/>
        <v>0</v>
      </c>
      <c r="BL80" s="15">
        <f t="shared" si="9"/>
        <v>3470</v>
      </c>
      <c r="BM80" s="35"/>
      <c r="BN80" s="35"/>
      <c r="BO80" s="35"/>
      <c r="BP80" s="35"/>
      <c r="BQ80" s="35"/>
      <c r="BR80" s="35"/>
      <c r="BS80" s="35"/>
      <c r="BT80" s="35"/>
      <c r="BU80" s="35"/>
      <c r="BV80" s="35"/>
      <c r="BW80" s="35"/>
      <c r="BX80" s="15">
        <f t="shared" si="258"/>
        <v>0</v>
      </c>
      <c r="BY80" s="44">
        <f t="shared" si="259"/>
        <v>3470</v>
      </c>
      <c r="BZ80" s="44">
        <f t="shared" si="260"/>
        <v>3470</v>
      </c>
      <c r="CA80" s="44">
        <f t="shared" si="261"/>
        <v>0</v>
      </c>
      <c r="CB80" s="44">
        <f t="shared" si="262"/>
        <v>0</v>
      </c>
      <c r="CC80" s="44">
        <f t="shared" si="263"/>
        <v>0</v>
      </c>
      <c r="CD80" s="44">
        <f t="shared" si="264"/>
        <v>0</v>
      </c>
      <c r="CE80" s="44">
        <f t="shared" si="265"/>
        <v>0</v>
      </c>
      <c r="CF80" s="44">
        <f t="shared" si="266"/>
        <v>0</v>
      </c>
      <c r="CG80" s="44">
        <f t="shared" si="267"/>
        <v>0</v>
      </c>
      <c r="CH80" s="44">
        <f t="shared" si="268"/>
        <v>0</v>
      </c>
      <c r="CI80" s="44">
        <f t="shared" si="269"/>
        <v>0</v>
      </c>
      <c r="CJ80" s="40">
        <f t="shared" si="11"/>
        <v>3470</v>
      </c>
      <c r="CK80" s="247">
        <v>1392</v>
      </c>
      <c r="CL80" s="247">
        <f t="shared" si="25"/>
        <v>-2078</v>
      </c>
      <c r="CM80" s="44">
        <v>-2078</v>
      </c>
      <c r="CN80" s="44">
        <v>-2078</v>
      </c>
      <c r="CO80" s="44"/>
      <c r="CP80" s="44"/>
      <c r="CQ80" s="44"/>
      <c r="CR80" s="44"/>
      <c r="CS80" s="44"/>
      <c r="CT80" s="44"/>
      <c r="CU80" s="44"/>
      <c r="CV80" s="44"/>
      <c r="CW80" s="44"/>
      <c r="CX80" s="40">
        <f t="shared" si="270"/>
        <v>-2078</v>
      </c>
      <c r="CY80" s="28">
        <f t="shared" si="271"/>
        <v>1392</v>
      </c>
      <c r="CZ80" s="28">
        <f t="shared" si="272"/>
        <v>1392</v>
      </c>
      <c r="DA80" s="28">
        <f t="shared" si="273"/>
        <v>0</v>
      </c>
      <c r="DB80" s="28">
        <f t="shared" si="274"/>
        <v>0</v>
      </c>
      <c r="DC80" s="28">
        <f t="shared" si="275"/>
        <v>0</v>
      </c>
      <c r="DD80" s="28">
        <f t="shared" si="276"/>
        <v>0</v>
      </c>
      <c r="DE80" s="28">
        <f t="shared" si="277"/>
        <v>0</v>
      </c>
      <c r="DF80" s="28">
        <f t="shared" si="278"/>
        <v>0</v>
      </c>
      <c r="DG80" s="28">
        <f t="shared" si="279"/>
        <v>0</v>
      </c>
      <c r="DH80" s="28">
        <f t="shared" si="280"/>
        <v>0</v>
      </c>
      <c r="DI80" s="28">
        <f t="shared" si="281"/>
        <v>0</v>
      </c>
      <c r="DJ80" s="26">
        <f t="shared" si="59"/>
        <v>1392</v>
      </c>
    </row>
    <row r="81" spans="1:114" ht="76.5">
      <c r="A81" s="467"/>
      <c r="B81" s="70" t="s">
        <v>121</v>
      </c>
      <c r="C81" s="49" t="s">
        <v>109</v>
      </c>
      <c r="D81" s="256" t="s">
        <v>122</v>
      </c>
      <c r="E81" s="35">
        <f>КФК!E45</f>
        <v>13283</v>
      </c>
      <c r="F81" s="35">
        <f>КФК!F45</f>
        <v>13283</v>
      </c>
      <c r="G81" s="35"/>
      <c r="H81" s="35"/>
      <c r="I81" s="35"/>
      <c r="J81" s="35"/>
      <c r="K81" s="35"/>
      <c r="L81" s="35"/>
      <c r="M81" s="35"/>
      <c r="N81" s="35"/>
      <c r="O81" s="35"/>
      <c r="P81" s="15">
        <f t="shared" si="6"/>
        <v>13283</v>
      </c>
      <c r="Q81" s="35"/>
      <c r="R81" s="35"/>
      <c r="S81" s="35"/>
      <c r="T81" s="35"/>
      <c r="U81" s="35"/>
      <c r="V81" s="35"/>
      <c r="W81" s="35"/>
      <c r="X81" s="35"/>
      <c r="Y81" s="35"/>
      <c r="Z81" s="35"/>
      <c r="AA81" s="35"/>
      <c r="AB81" s="15">
        <f t="shared" si="234"/>
        <v>0</v>
      </c>
      <c r="AC81" s="35">
        <f t="shared" si="235"/>
        <v>13283</v>
      </c>
      <c r="AD81" s="35">
        <f t="shared" si="236"/>
        <v>13283</v>
      </c>
      <c r="AE81" s="35">
        <f t="shared" si="237"/>
        <v>0</v>
      </c>
      <c r="AF81" s="35">
        <f t="shared" si="238"/>
        <v>0</v>
      </c>
      <c r="AG81" s="35">
        <f t="shared" si="239"/>
        <v>0</v>
      </c>
      <c r="AH81" s="35">
        <f t="shared" si="240"/>
        <v>0</v>
      </c>
      <c r="AI81" s="35">
        <f t="shared" si="241"/>
        <v>0</v>
      </c>
      <c r="AJ81" s="35">
        <f t="shared" si="242"/>
        <v>0</v>
      </c>
      <c r="AK81" s="35">
        <f t="shared" si="243"/>
        <v>0</v>
      </c>
      <c r="AL81" s="35">
        <f t="shared" si="244"/>
        <v>0</v>
      </c>
      <c r="AM81" s="35">
        <f t="shared" si="245"/>
        <v>0</v>
      </c>
      <c r="AN81" s="15">
        <f t="shared" si="7"/>
        <v>13283</v>
      </c>
      <c r="AO81" s="28">
        <v>-1181</v>
      </c>
      <c r="AP81" s="28">
        <v>-1181</v>
      </c>
      <c r="AQ81" s="35"/>
      <c r="AR81" s="35"/>
      <c r="AS81" s="35"/>
      <c r="AT81" s="35"/>
      <c r="AU81" s="35"/>
      <c r="AV81" s="35"/>
      <c r="AW81" s="35"/>
      <c r="AX81" s="35"/>
      <c r="AY81" s="35"/>
      <c r="AZ81" s="15">
        <f t="shared" si="246"/>
        <v>-1181</v>
      </c>
      <c r="BA81" s="35">
        <f t="shared" si="247"/>
        <v>12102</v>
      </c>
      <c r="BB81" s="35">
        <f t="shared" si="248"/>
        <v>12102</v>
      </c>
      <c r="BC81" s="35">
        <f t="shared" si="249"/>
        <v>0</v>
      </c>
      <c r="BD81" s="35">
        <f t="shared" si="250"/>
        <v>0</v>
      </c>
      <c r="BE81" s="35">
        <f t="shared" si="251"/>
        <v>0</v>
      </c>
      <c r="BF81" s="35">
        <f t="shared" si="252"/>
        <v>0</v>
      </c>
      <c r="BG81" s="35">
        <f t="shared" si="253"/>
        <v>0</v>
      </c>
      <c r="BH81" s="35">
        <f t="shared" si="254"/>
        <v>0</v>
      </c>
      <c r="BI81" s="35">
        <f t="shared" si="255"/>
        <v>0</v>
      </c>
      <c r="BJ81" s="35">
        <f t="shared" si="256"/>
        <v>0</v>
      </c>
      <c r="BK81" s="35">
        <f t="shared" si="257"/>
        <v>0</v>
      </c>
      <c r="BL81" s="15">
        <f t="shared" si="9"/>
        <v>12102</v>
      </c>
      <c r="BM81" s="35"/>
      <c r="BN81" s="35"/>
      <c r="BO81" s="35"/>
      <c r="BP81" s="35"/>
      <c r="BQ81" s="35"/>
      <c r="BR81" s="35"/>
      <c r="BS81" s="35"/>
      <c r="BT81" s="35"/>
      <c r="BU81" s="35"/>
      <c r="BV81" s="35"/>
      <c r="BW81" s="35"/>
      <c r="BX81" s="15">
        <f t="shared" si="258"/>
        <v>0</v>
      </c>
      <c r="BY81" s="44">
        <f t="shared" si="259"/>
        <v>12102</v>
      </c>
      <c r="BZ81" s="44">
        <f t="shared" si="260"/>
        <v>12102</v>
      </c>
      <c r="CA81" s="44">
        <f t="shared" si="261"/>
        <v>0</v>
      </c>
      <c r="CB81" s="44">
        <f t="shared" si="262"/>
        <v>0</v>
      </c>
      <c r="CC81" s="44">
        <f t="shared" si="263"/>
        <v>0</v>
      </c>
      <c r="CD81" s="44">
        <f t="shared" si="264"/>
        <v>0</v>
      </c>
      <c r="CE81" s="44">
        <f t="shared" si="265"/>
        <v>0</v>
      </c>
      <c r="CF81" s="44">
        <f t="shared" si="266"/>
        <v>0</v>
      </c>
      <c r="CG81" s="44">
        <f t="shared" si="267"/>
        <v>0</v>
      </c>
      <c r="CH81" s="44">
        <f t="shared" si="268"/>
        <v>0</v>
      </c>
      <c r="CI81" s="44">
        <f t="shared" si="269"/>
        <v>0</v>
      </c>
      <c r="CJ81" s="40">
        <f t="shared" si="11"/>
        <v>12102</v>
      </c>
      <c r="CK81" s="247">
        <v>4840</v>
      </c>
      <c r="CL81" s="247">
        <f t="shared" si="25"/>
        <v>-7262</v>
      </c>
      <c r="CM81" s="44">
        <v>-7262</v>
      </c>
      <c r="CN81" s="44">
        <v>-7262</v>
      </c>
      <c r="CO81" s="44"/>
      <c r="CP81" s="44"/>
      <c r="CQ81" s="44"/>
      <c r="CR81" s="44"/>
      <c r="CS81" s="44"/>
      <c r="CT81" s="44"/>
      <c r="CU81" s="44"/>
      <c r="CV81" s="44"/>
      <c r="CW81" s="44"/>
      <c r="CX81" s="40">
        <f t="shared" si="270"/>
        <v>-7262</v>
      </c>
      <c r="CY81" s="28">
        <f t="shared" si="271"/>
        <v>4840</v>
      </c>
      <c r="CZ81" s="28">
        <f t="shared" si="272"/>
        <v>4840</v>
      </c>
      <c r="DA81" s="28">
        <f t="shared" si="273"/>
        <v>0</v>
      </c>
      <c r="DB81" s="28">
        <f t="shared" si="274"/>
        <v>0</v>
      </c>
      <c r="DC81" s="28">
        <f t="shared" si="275"/>
        <v>0</v>
      </c>
      <c r="DD81" s="28">
        <f t="shared" si="276"/>
        <v>0</v>
      </c>
      <c r="DE81" s="28">
        <f t="shared" si="277"/>
        <v>0</v>
      </c>
      <c r="DF81" s="28">
        <f t="shared" si="278"/>
        <v>0</v>
      </c>
      <c r="DG81" s="28">
        <f t="shared" si="279"/>
        <v>0</v>
      </c>
      <c r="DH81" s="28">
        <f t="shared" si="280"/>
        <v>0</v>
      </c>
      <c r="DI81" s="28">
        <f t="shared" si="281"/>
        <v>0</v>
      </c>
      <c r="DJ81" s="26">
        <f t="shared" si="59"/>
        <v>4840</v>
      </c>
    </row>
    <row r="82" spans="1:114" ht="89.25">
      <c r="A82" s="467"/>
      <c r="B82" s="70" t="s">
        <v>123</v>
      </c>
      <c r="C82" s="49" t="s">
        <v>109</v>
      </c>
      <c r="D82" s="256" t="s">
        <v>112</v>
      </c>
      <c r="E82" s="35">
        <f>КФК!E46</f>
        <v>86464</v>
      </c>
      <c r="F82" s="35">
        <f>КФК!F46</f>
        <v>86464</v>
      </c>
      <c r="G82" s="35"/>
      <c r="H82" s="35"/>
      <c r="I82" s="35"/>
      <c r="J82" s="35"/>
      <c r="K82" s="35"/>
      <c r="L82" s="35"/>
      <c r="M82" s="35"/>
      <c r="N82" s="35"/>
      <c r="O82" s="35"/>
      <c r="P82" s="15">
        <f t="shared" si="6"/>
        <v>86464</v>
      </c>
      <c r="Q82" s="35"/>
      <c r="R82" s="35"/>
      <c r="S82" s="35"/>
      <c r="T82" s="35"/>
      <c r="U82" s="35"/>
      <c r="V82" s="35"/>
      <c r="W82" s="35"/>
      <c r="X82" s="35"/>
      <c r="Y82" s="35"/>
      <c r="Z82" s="35"/>
      <c r="AA82" s="35"/>
      <c r="AB82" s="15">
        <f t="shared" si="234"/>
        <v>0</v>
      </c>
      <c r="AC82" s="35">
        <f t="shared" si="235"/>
        <v>86464</v>
      </c>
      <c r="AD82" s="35">
        <f t="shared" si="236"/>
        <v>86464</v>
      </c>
      <c r="AE82" s="35">
        <f t="shared" si="237"/>
        <v>0</v>
      </c>
      <c r="AF82" s="35">
        <f t="shared" si="238"/>
        <v>0</v>
      </c>
      <c r="AG82" s="35">
        <f t="shared" si="239"/>
        <v>0</v>
      </c>
      <c r="AH82" s="35">
        <f t="shared" si="240"/>
        <v>0</v>
      </c>
      <c r="AI82" s="35">
        <f t="shared" si="241"/>
        <v>0</v>
      </c>
      <c r="AJ82" s="35">
        <f t="shared" si="242"/>
        <v>0</v>
      </c>
      <c r="AK82" s="35">
        <f t="shared" si="243"/>
        <v>0</v>
      </c>
      <c r="AL82" s="35">
        <f t="shared" si="244"/>
        <v>0</v>
      </c>
      <c r="AM82" s="35">
        <f t="shared" si="245"/>
        <v>0</v>
      </c>
      <c r="AN82" s="15">
        <f t="shared" si="7"/>
        <v>86464</v>
      </c>
      <c r="AO82" s="28"/>
      <c r="AP82" s="28"/>
      <c r="AQ82" s="35"/>
      <c r="AR82" s="35"/>
      <c r="AS82" s="35"/>
      <c r="AT82" s="35"/>
      <c r="AU82" s="35"/>
      <c r="AV82" s="35"/>
      <c r="AW82" s="35"/>
      <c r="AX82" s="35"/>
      <c r="AY82" s="35"/>
      <c r="AZ82" s="15">
        <f t="shared" si="246"/>
        <v>0</v>
      </c>
      <c r="BA82" s="35">
        <f t="shared" si="247"/>
        <v>86464</v>
      </c>
      <c r="BB82" s="35">
        <f t="shared" si="248"/>
        <v>86464</v>
      </c>
      <c r="BC82" s="35">
        <f t="shared" si="249"/>
        <v>0</v>
      </c>
      <c r="BD82" s="35">
        <f t="shared" si="250"/>
        <v>0</v>
      </c>
      <c r="BE82" s="35">
        <f t="shared" si="251"/>
        <v>0</v>
      </c>
      <c r="BF82" s="35">
        <f t="shared" si="252"/>
        <v>0</v>
      </c>
      <c r="BG82" s="35">
        <f t="shared" si="253"/>
        <v>0</v>
      </c>
      <c r="BH82" s="35">
        <f t="shared" si="254"/>
        <v>0</v>
      </c>
      <c r="BI82" s="35">
        <f t="shared" si="255"/>
        <v>0</v>
      </c>
      <c r="BJ82" s="35">
        <f t="shared" si="256"/>
        <v>0</v>
      </c>
      <c r="BK82" s="35">
        <f t="shared" si="257"/>
        <v>0</v>
      </c>
      <c r="BL82" s="15">
        <f t="shared" si="9"/>
        <v>86464</v>
      </c>
      <c r="BM82" s="35"/>
      <c r="BN82" s="35"/>
      <c r="BO82" s="35"/>
      <c r="BP82" s="35"/>
      <c r="BQ82" s="35"/>
      <c r="BR82" s="35"/>
      <c r="BS82" s="35"/>
      <c r="BT82" s="35"/>
      <c r="BU82" s="35"/>
      <c r="BV82" s="35"/>
      <c r="BW82" s="35"/>
      <c r="BX82" s="15">
        <f t="shared" si="258"/>
        <v>0</v>
      </c>
      <c r="BY82" s="44">
        <f t="shared" si="259"/>
        <v>86464</v>
      </c>
      <c r="BZ82" s="44">
        <f t="shared" si="260"/>
        <v>86464</v>
      </c>
      <c r="CA82" s="44">
        <f t="shared" si="261"/>
        <v>0</v>
      </c>
      <c r="CB82" s="44">
        <f t="shared" si="262"/>
        <v>0</v>
      </c>
      <c r="CC82" s="44">
        <f t="shared" si="263"/>
        <v>0</v>
      </c>
      <c r="CD82" s="44">
        <f t="shared" si="264"/>
        <v>0</v>
      </c>
      <c r="CE82" s="44">
        <f t="shared" si="265"/>
        <v>0</v>
      </c>
      <c r="CF82" s="44">
        <f t="shared" si="266"/>
        <v>0</v>
      </c>
      <c r="CG82" s="44">
        <f t="shared" si="267"/>
        <v>0</v>
      </c>
      <c r="CH82" s="44">
        <f t="shared" si="268"/>
        <v>0</v>
      </c>
      <c r="CI82" s="44">
        <f t="shared" si="269"/>
        <v>0</v>
      </c>
      <c r="CJ82" s="40">
        <f t="shared" si="11"/>
        <v>86464</v>
      </c>
      <c r="CK82" s="247">
        <v>41806.4</v>
      </c>
      <c r="CL82" s="247">
        <f t="shared" si="25"/>
        <v>-44657.6</v>
      </c>
      <c r="CM82" s="44">
        <v>-44657.6</v>
      </c>
      <c r="CN82" s="44">
        <v>-44657.6</v>
      </c>
      <c r="CO82" s="44"/>
      <c r="CP82" s="44"/>
      <c r="CQ82" s="44"/>
      <c r="CR82" s="44"/>
      <c r="CS82" s="44"/>
      <c r="CT82" s="44"/>
      <c r="CU82" s="44"/>
      <c r="CV82" s="44"/>
      <c r="CW82" s="44"/>
      <c r="CX82" s="40">
        <f t="shared" si="270"/>
        <v>-44657.6</v>
      </c>
      <c r="CY82" s="28">
        <f t="shared" si="271"/>
        <v>41806.4</v>
      </c>
      <c r="CZ82" s="28">
        <f t="shared" si="272"/>
        <v>41806.4</v>
      </c>
      <c r="DA82" s="28">
        <f t="shared" si="273"/>
        <v>0</v>
      </c>
      <c r="DB82" s="28">
        <f t="shared" si="274"/>
        <v>0</v>
      </c>
      <c r="DC82" s="28">
        <f t="shared" si="275"/>
        <v>0</v>
      </c>
      <c r="DD82" s="28">
        <f t="shared" si="276"/>
        <v>0</v>
      </c>
      <c r="DE82" s="28">
        <f t="shared" si="277"/>
        <v>0</v>
      </c>
      <c r="DF82" s="28">
        <f t="shared" si="278"/>
        <v>0</v>
      </c>
      <c r="DG82" s="28">
        <f t="shared" si="279"/>
        <v>0</v>
      </c>
      <c r="DH82" s="28">
        <f t="shared" si="280"/>
        <v>0</v>
      </c>
      <c r="DI82" s="28">
        <f t="shared" si="281"/>
        <v>0</v>
      </c>
      <c r="DJ82" s="26">
        <f t="shared" si="59"/>
        <v>41806.4</v>
      </c>
    </row>
    <row r="83" spans="1:114" ht="38.25">
      <c r="A83" s="467"/>
      <c r="B83" s="70" t="s">
        <v>124</v>
      </c>
      <c r="C83" s="49" t="s">
        <v>109</v>
      </c>
      <c r="D83" s="256" t="s">
        <v>125</v>
      </c>
      <c r="E83" s="35">
        <f>КФК!E47</f>
        <v>9505</v>
      </c>
      <c r="F83" s="35">
        <f>КФК!F47</f>
        <v>9505</v>
      </c>
      <c r="G83" s="35"/>
      <c r="H83" s="35"/>
      <c r="I83" s="35"/>
      <c r="J83" s="35"/>
      <c r="K83" s="35"/>
      <c r="L83" s="35"/>
      <c r="M83" s="35"/>
      <c r="N83" s="35"/>
      <c r="O83" s="35"/>
      <c r="P83" s="15">
        <f t="shared" si="6"/>
        <v>9505</v>
      </c>
      <c r="Q83" s="35"/>
      <c r="R83" s="35"/>
      <c r="S83" s="35"/>
      <c r="T83" s="35"/>
      <c r="U83" s="35"/>
      <c r="V83" s="35"/>
      <c r="W83" s="35"/>
      <c r="X83" s="35"/>
      <c r="Y83" s="35"/>
      <c r="Z83" s="35"/>
      <c r="AA83" s="35"/>
      <c r="AB83" s="15">
        <f t="shared" si="234"/>
        <v>0</v>
      </c>
      <c r="AC83" s="35">
        <f t="shared" si="235"/>
        <v>9505</v>
      </c>
      <c r="AD83" s="35">
        <f t="shared" si="236"/>
        <v>9505</v>
      </c>
      <c r="AE83" s="35">
        <f t="shared" si="237"/>
        <v>0</v>
      </c>
      <c r="AF83" s="35">
        <f t="shared" si="238"/>
        <v>0</v>
      </c>
      <c r="AG83" s="35">
        <f t="shared" si="239"/>
        <v>0</v>
      </c>
      <c r="AH83" s="35">
        <f t="shared" si="240"/>
        <v>0</v>
      </c>
      <c r="AI83" s="35">
        <f t="shared" si="241"/>
        <v>0</v>
      </c>
      <c r="AJ83" s="35">
        <f t="shared" si="242"/>
        <v>0</v>
      </c>
      <c r="AK83" s="35">
        <f t="shared" si="243"/>
        <v>0</v>
      </c>
      <c r="AL83" s="35">
        <f t="shared" si="244"/>
        <v>0</v>
      </c>
      <c r="AM83" s="35">
        <f t="shared" si="245"/>
        <v>0</v>
      </c>
      <c r="AN83" s="15">
        <f t="shared" si="7"/>
        <v>9505</v>
      </c>
      <c r="AO83" s="28"/>
      <c r="AP83" s="28"/>
      <c r="AQ83" s="35"/>
      <c r="AR83" s="35"/>
      <c r="AS83" s="35"/>
      <c r="AT83" s="35"/>
      <c r="AU83" s="35"/>
      <c r="AV83" s="35"/>
      <c r="AW83" s="35"/>
      <c r="AX83" s="35"/>
      <c r="AY83" s="35"/>
      <c r="AZ83" s="15">
        <f t="shared" si="246"/>
        <v>0</v>
      </c>
      <c r="BA83" s="35">
        <f t="shared" si="247"/>
        <v>9505</v>
      </c>
      <c r="BB83" s="35">
        <f t="shared" si="248"/>
        <v>9505</v>
      </c>
      <c r="BC83" s="35">
        <f t="shared" si="249"/>
        <v>0</v>
      </c>
      <c r="BD83" s="35">
        <f t="shared" si="250"/>
        <v>0</v>
      </c>
      <c r="BE83" s="35">
        <f t="shared" si="251"/>
        <v>0</v>
      </c>
      <c r="BF83" s="35">
        <f t="shared" si="252"/>
        <v>0</v>
      </c>
      <c r="BG83" s="35">
        <f t="shared" si="253"/>
        <v>0</v>
      </c>
      <c r="BH83" s="35">
        <f t="shared" si="254"/>
        <v>0</v>
      </c>
      <c r="BI83" s="35">
        <f t="shared" si="255"/>
        <v>0</v>
      </c>
      <c r="BJ83" s="35">
        <f t="shared" si="256"/>
        <v>0</v>
      </c>
      <c r="BK83" s="35">
        <f t="shared" si="257"/>
        <v>0</v>
      </c>
      <c r="BL83" s="15">
        <f t="shared" si="9"/>
        <v>9505</v>
      </c>
      <c r="BM83" s="35"/>
      <c r="BN83" s="35"/>
      <c r="BO83" s="35"/>
      <c r="BP83" s="35"/>
      <c r="BQ83" s="35"/>
      <c r="BR83" s="35"/>
      <c r="BS83" s="35"/>
      <c r="BT83" s="35"/>
      <c r="BU83" s="35"/>
      <c r="BV83" s="35"/>
      <c r="BW83" s="35"/>
      <c r="BX83" s="15">
        <f t="shared" si="258"/>
        <v>0</v>
      </c>
      <c r="BY83" s="44">
        <f t="shared" si="259"/>
        <v>9505</v>
      </c>
      <c r="BZ83" s="44">
        <f t="shared" si="260"/>
        <v>9505</v>
      </c>
      <c r="CA83" s="44">
        <f t="shared" si="261"/>
        <v>0</v>
      </c>
      <c r="CB83" s="44">
        <f t="shared" si="262"/>
        <v>0</v>
      </c>
      <c r="CC83" s="44">
        <f t="shared" si="263"/>
        <v>0</v>
      </c>
      <c r="CD83" s="44">
        <f t="shared" si="264"/>
        <v>0</v>
      </c>
      <c r="CE83" s="44">
        <f t="shared" si="265"/>
        <v>0</v>
      </c>
      <c r="CF83" s="44">
        <f t="shared" si="266"/>
        <v>0</v>
      </c>
      <c r="CG83" s="44">
        <f t="shared" si="267"/>
        <v>0</v>
      </c>
      <c r="CH83" s="44">
        <f t="shared" si="268"/>
        <v>0</v>
      </c>
      <c r="CI83" s="44">
        <f t="shared" si="269"/>
        <v>0</v>
      </c>
      <c r="CJ83" s="40">
        <f t="shared" si="11"/>
        <v>9505</v>
      </c>
      <c r="CK83" s="247">
        <v>4487.6</v>
      </c>
      <c r="CL83" s="247">
        <f t="shared" si="25"/>
        <v>-5017.4</v>
      </c>
      <c r="CM83" s="44">
        <v>-5017.4</v>
      </c>
      <c r="CN83" s="44">
        <v>-5017.4</v>
      </c>
      <c r="CO83" s="44"/>
      <c r="CP83" s="44"/>
      <c r="CQ83" s="44"/>
      <c r="CR83" s="44"/>
      <c r="CS83" s="44"/>
      <c r="CT83" s="44"/>
      <c r="CU83" s="44"/>
      <c r="CV83" s="44"/>
      <c r="CW83" s="44"/>
      <c r="CX83" s="40">
        <f t="shared" si="270"/>
        <v>-5017.4</v>
      </c>
      <c r="CY83" s="28">
        <f t="shared" si="271"/>
        <v>4487.6</v>
      </c>
      <c r="CZ83" s="28">
        <f t="shared" si="272"/>
        <v>4487.6</v>
      </c>
      <c r="DA83" s="28">
        <f t="shared" si="273"/>
        <v>0</v>
      </c>
      <c r="DB83" s="28">
        <f t="shared" si="274"/>
        <v>0</v>
      </c>
      <c r="DC83" s="28">
        <f t="shared" si="275"/>
        <v>0</v>
      </c>
      <c r="DD83" s="28">
        <f t="shared" si="276"/>
        <v>0</v>
      </c>
      <c r="DE83" s="28">
        <f t="shared" si="277"/>
        <v>0</v>
      </c>
      <c r="DF83" s="28">
        <f t="shared" si="278"/>
        <v>0</v>
      </c>
      <c r="DG83" s="28">
        <f t="shared" si="279"/>
        <v>0</v>
      </c>
      <c r="DH83" s="28">
        <f t="shared" si="280"/>
        <v>0</v>
      </c>
      <c r="DI83" s="28">
        <f t="shared" si="281"/>
        <v>0</v>
      </c>
      <c r="DJ83" s="26">
        <f t="shared" si="59"/>
        <v>4487.6</v>
      </c>
    </row>
    <row r="84" spans="1:114" ht="51">
      <c r="A84" s="467"/>
      <c r="B84" s="70" t="s">
        <v>126</v>
      </c>
      <c r="C84" s="49" t="s">
        <v>77</v>
      </c>
      <c r="D84" s="256" t="s">
        <v>127</v>
      </c>
      <c r="E84" s="35">
        <f>КФК!E48</f>
        <v>1912937</v>
      </c>
      <c r="F84" s="35">
        <f>КФК!F48</f>
        <v>1912937</v>
      </c>
      <c r="G84" s="35"/>
      <c r="H84" s="35"/>
      <c r="I84" s="35"/>
      <c r="J84" s="35"/>
      <c r="K84" s="35"/>
      <c r="L84" s="35"/>
      <c r="M84" s="35"/>
      <c r="N84" s="35"/>
      <c r="O84" s="35"/>
      <c r="P84" s="15">
        <f t="shared" si="6"/>
        <v>1912937</v>
      </c>
      <c r="Q84" s="35"/>
      <c r="R84" s="35"/>
      <c r="S84" s="35"/>
      <c r="T84" s="35"/>
      <c r="U84" s="35"/>
      <c r="V84" s="35"/>
      <c r="W84" s="35"/>
      <c r="X84" s="35"/>
      <c r="Y84" s="35"/>
      <c r="Z84" s="35"/>
      <c r="AA84" s="35"/>
      <c r="AB84" s="15">
        <f t="shared" si="234"/>
        <v>0</v>
      </c>
      <c r="AC84" s="35">
        <f t="shared" si="235"/>
        <v>1912937</v>
      </c>
      <c r="AD84" s="35">
        <f t="shared" si="236"/>
        <v>1912937</v>
      </c>
      <c r="AE84" s="35">
        <f t="shared" si="237"/>
        <v>0</v>
      </c>
      <c r="AF84" s="35">
        <f t="shared" si="238"/>
        <v>0</v>
      </c>
      <c r="AG84" s="35">
        <f t="shared" si="239"/>
        <v>0</v>
      </c>
      <c r="AH84" s="35">
        <f t="shared" si="240"/>
        <v>0</v>
      </c>
      <c r="AI84" s="35">
        <f t="shared" si="241"/>
        <v>0</v>
      </c>
      <c r="AJ84" s="35">
        <f t="shared" si="242"/>
        <v>0</v>
      </c>
      <c r="AK84" s="35">
        <f t="shared" si="243"/>
        <v>0</v>
      </c>
      <c r="AL84" s="35">
        <f t="shared" si="244"/>
        <v>0</v>
      </c>
      <c r="AM84" s="35">
        <f t="shared" si="245"/>
        <v>0</v>
      </c>
      <c r="AN84" s="15">
        <f t="shared" si="7"/>
        <v>1912937</v>
      </c>
      <c r="AO84" s="28">
        <v>8582.2</v>
      </c>
      <c r="AP84" s="28">
        <v>8582.2</v>
      </c>
      <c r="AQ84" s="35"/>
      <c r="AR84" s="35"/>
      <c r="AS84" s="35"/>
      <c r="AT84" s="35"/>
      <c r="AU84" s="35"/>
      <c r="AV84" s="35"/>
      <c r="AW84" s="35"/>
      <c r="AX84" s="35"/>
      <c r="AY84" s="35"/>
      <c r="AZ84" s="15">
        <f t="shared" si="246"/>
        <v>8582.2</v>
      </c>
      <c r="BA84" s="35">
        <f t="shared" si="247"/>
        <v>1921519.2</v>
      </c>
      <c r="BB84" s="35">
        <f t="shared" si="248"/>
        <v>1921519.2</v>
      </c>
      <c r="BC84" s="35">
        <f t="shared" si="249"/>
        <v>0</v>
      </c>
      <c r="BD84" s="35">
        <f t="shared" si="250"/>
        <v>0</v>
      </c>
      <c r="BE84" s="35">
        <f t="shared" si="251"/>
        <v>0</v>
      </c>
      <c r="BF84" s="35">
        <f t="shared" si="252"/>
        <v>0</v>
      </c>
      <c r="BG84" s="35">
        <f t="shared" si="253"/>
        <v>0</v>
      </c>
      <c r="BH84" s="35">
        <f t="shared" si="254"/>
        <v>0</v>
      </c>
      <c r="BI84" s="35">
        <f t="shared" si="255"/>
        <v>0</v>
      </c>
      <c r="BJ84" s="35">
        <f t="shared" si="256"/>
        <v>0</v>
      </c>
      <c r="BK84" s="35">
        <f t="shared" si="257"/>
        <v>0</v>
      </c>
      <c r="BL84" s="15">
        <f t="shared" si="9"/>
        <v>1921519.2</v>
      </c>
      <c r="BM84" s="35"/>
      <c r="BN84" s="35"/>
      <c r="BO84" s="35"/>
      <c r="BP84" s="35"/>
      <c r="BQ84" s="35"/>
      <c r="BR84" s="35"/>
      <c r="BS84" s="35"/>
      <c r="BT84" s="35"/>
      <c r="BU84" s="35"/>
      <c r="BV84" s="35"/>
      <c r="BW84" s="35"/>
      <c r="BX84" s="15">
        <f t="shared" si="258"/>
        <v>0</v>
      </c>
      <c r="BY84" s="44">
        <f t="shared" si="259"/>
        <v>1921519.2</v>
      </c>
      <c r="BZ84" s="44">
        <f t="shared" si="260"/>
        <v>1921519.2</v>
      </c>
      <c r="CA84" s="44">
        <f t="shared" si="261"/>
        <v>0</v>
      </c>
      <c r="CB84" s="44">
        <f t="shared" si="262"/>
        <v>0</v>
      </c>
      <c r="CC84" s="44">
        <f t="shared" si="263"/>
        <v>0</v>
      </c>
      <c r="CD84" s="44">
        <f t="shared" si="264"/>
        <v>0</v>
      </c>
      <c r="CE84" s="44">
        <f t="shared" si="265"/>
        <v>0</v>
      </c>
      <c r="CF84" s="44">
        <f t="shared" si="266"/>
        <v>0</v>
      </c>
      <c r="CG84" s="44">
        <f t="shared" si="267"/>
        <v>0</v>
      </c>
      <c r="CH84" s="44">
        <f t="shared" si="268"/>
        <v>0</v>
      </c>
      <c r="CI84" s="44">
        <f t="shared" si="269"/>
        <v>0</v>
      </c>
      <c r="CJ84" s="40">
        <f t="shared" si="11"/>
        <v>1921519.2</v>
      </c>
      <c r="CK84" s="247">
        <v>1139215.2</v>
      </c>
      <c r="CL84" s="247">
        <f t="shared" si="25"/>
        <v>-782304</v>
      </c>
      <c r="CM84" s="44">
        <v>-782304</v>
      </c>
      <c r="CN84" s="44">
        <v>-782304</v>
      </c>
      <c r="CO84" s="44"/>
      <c r="CP84" s="44"/>
      <c r="CQ84" s="44"/>
      <c r="CR84" s="44"/>
      <c r="CS84" s="44"/>
      <c r="CT84" s="44"/>
      <c r="CU84" s="44"/>
      <c r="CV84" s="44"/>
      <c r="CW84" s="44"/>
      <c r="CX84" s="40">
        <f t="shared" si="270"/>
        <v>-782304</v>
      </c>
      <c r="CY84" s="28">
        <f t="shared" si="271"/>
        <v>1139215.2</v>
      </c>
      <c r="CZ84" s="28">
        <f t="shared" si="272"/>
        <v>1139215.2</v>
      </c>
      <c r="DA84" s="28">
        <f t="shared" si="273"/>
        <v>0</v>
      </c>
      <c r="DB84" s="28">
        <f t="shared" si="274"/>
        <v>0</v>
      </c>
      <c r="DC84" s="28">
        <f t="shared" si="275"/>
        <v>0</v>
      </c>
      <c r="DD84" s="28">
        <f t="shared" si="276"/>
        <v>0</v>
      </c>
      <c r="DE84" s="28">
        <f t="shared" si="277"/>
        <v>0</v>
      </c>
      <c r="DF84" s="28">
        <f t="shared" si="278"/>
        <v>0</v>
      </c>
      <c r="DG84" s="28">
        <f t="shared" si="279"/>
        <v>0</v>
      </c>
      <c r="DH84" s="28">
        <f t="shared" si="280"/>
        <v>0</v>
      </c>
      <c r="DI84" s="28">
        <f t="shared" si="281"/>
        <v>0</v>
      </c>
      <c r="DJ84" s="26">
        <f t="shared" si="59"/>
        <v>1139215.2</v>
      </c>
    </row>
    <row r="85" spans="1:114" ht="168">
      <c r="A85" s="467"/>
      <c r="B85" s="73">
        <v>3031</v>
      </c>
      <c r="C85" s="74" t="s">
        <v>109</v>
      </c>
      <c r="D85" s="75" t="s">
        <v>342</v>
      </c>
      <c r="E85" s="35"/>
      <c r="F85" s="35"/>
      <c r="G85" s="35"/>
      <c r="H85" s="35"/>
      <c r="I85" s="35"/>
      <c r="J85" s="35"/>
      <c r="K85" s="35"/>
      <c r="L85" s="35"/>
      <c r="M85" s="35"/>
      <c r="N85" s="35"/>
      <c r="O85" s="35"/>
      <c r="P85" s="15"/>
      <c r="Q85" s="35"/>
      <c r="R85" s="35"/>
      <c r="S85" s="35"/>
      <c r="T85" s="35"/>
      <c r="U85" s="35"/>
      <c r="V85" s="35"/>
      <c r="W85" s="35"/>
      <c r="X85" s="35"/>
      <c r="Y85" s="35"/>
      <c r="Z85" s="35"/>
      <c r="AA85" s="35"/>
      <c r="AB85" s="15"/>
      <c r="AC85" s="35"/>
      <c r="AD85" s="35"/>
      <c r="AE85" s="35"/>
      <c r="AF85" s="35"/>
      <c r="AG85" s="35"/>
      <c r="AH85" s="35"/>
      <c r="AI85" s="35"/>
      <c r="AJ85" s="35"/>
      <c r="AK85" s="35"/>
      <c r="AL85" s="35"/>
      <c r="AM85" s="35"/>
      <c r="AN85" s="15"/>
      <c r="AO85" s="35"/>
      <c r="AP85" s="35"/>
      <c r="AQ85" s="35"/>
      <c r="AR85" s="35"/>
      <c r="AS85" s="35"/>
      <c r="AT85" s="35"/>
      <c r="AU85" s="35"/>
      <c r="AV85" s="35"/>
      <c r="AW85" s="35"/>
      <c r="AX85" s="35"/>
      <c r="AY85" s="35"/>
      <c r="AZ85" s="15"/>
      <c r="BA85" s="35"/>
      <c r="BB85" s="35"/>
      <c r="BC85" s="35"/>
      <c r="BD85" s="35"/>
      <c r="BE85" s="35"/>
      <c r="BF85" s="35"/>
      <c r="BG85" s="35"/>
      <c r="BH85" s="35"/>
      <c r="BI85" s="35"/>
      <c r="BJ85" s="35"/>
      <c r="BK85" s="35"/>
      <c r="BL85" s="15"/>
      <c r="BM85" s="258">
        <v>150700</v>
      </c>
      <c r="BN85" s="258">
        <v>150700</v>
      </c>
      <c r="BO85" s="35"/>
      <c r="BP85" s="35"/>
      <c r="BQ85" s="35"/>
      <c r="BR85" s="35"/>
      <c r="BS85" s="35"/>
      <c r="BT85" s="35"/>
      <c r="BU85" s="35"/>
      <c r="BV85" s="35"/>
      <c r="BW85" s="35"/>
      <c r="BX85" s="15"/>
      <c r="BY85" s="44">
        <f t="shared" si="259"/>
        <v>150700</v>
      </c>
      <c r="BZ85" s="44">
        <f t="shared" si="260"/>
        <v>150700</v>
      </c>
      <c r="CA85" s="44"/>
      <c r="CB85" s="44"/>
      <c r="CC85" s="44"/>
      <c r="CD85" s="44"/>
      <c r="CE85" s="44"/>
      <c r="CF85" s="44"/>
      <c r="CG85" s="44"/>
      <c r="CH85" s="44"/>
      <c r="CI85" s="44"/>
      <c r="CJ85" s="40"/>
      <c r="CK85" s="247">
        <v>150700</v>
      </c>
      <c r="CL85" s="247">
        <f t="shared" si="25"/>
        <v>0</v>
      </c>
      <c r="CM85" s="243"/>
      <c r="CN85" s="243"/>
      <c r="CO85" s="44"/>
      <c r="CP85" s="44"/>
      <c r="CQ85" s="44"/>
      <c r="CR85" s="44"/>
      <c r="CS85" s="44"/>
      <c r="CT85" s="44"/>
      <c r="CU85" s="44"/>
      <c r="CV85" s="44"/>
      <c r="CW85" s="44"/>
      <c r="CX85" s="40"/>
      <c r="CY85" s="28">
        <f t="shared" si="271"/>
        <v>150700</v>
      </c>
      <c r="CZ85" s="28">
        <f t="shared" si="272"/>
        <v>150700</v>
      </c>
      <c r="DA85" s="28"/>
      <c r="DB85" s="28"/>
      <c r="DC85" s="28"/>
      <c r="DD85" s="28"/>
      <c r="DE85" s="28"/>
      <c r="DF85" s="28"/>
      <c r="DG85" s="28"/>
      <c r="DH85" s="28"/>
      <c r="DI85" s="28"/>
      <c r="DJ85" s="26"/>
    </row>
    <row r="86" spans="1:114" ht="72">
      <c r="A86" s="467"/>
      <c r="B86" s="266">
        <v>3033</v>
      </c>
      <c r="C86" s="74" t="s">
        <v>109</v>
      </c>
      <c r="D86" s="75" t="s">
        <v>343</v>
      </c>
      <c r="E86" s="35"/>
      <c r="F86" s="35"/>
      <c r="G86" s="35"/>
      <c r="H86" s="35"/>
      <c r="I86" s="35"/>
      <c r="J86" s="35"/>
      <c r="K86" s="35"/>
      <c r="L86" s="35"/>
      <c r="M86" s="35"/>
      <c r="N86" s="35"/>
      <c r="O86" s="35"/>
      <c r="P86" s="15"/>
      <c r="Q86" s="35"/>
      <c r="R86" s="35"/>
      <c r="S86" s="35"/>
      <c r="T86" s="35"/>
      <c r="U86" s="35"/>
      <c r="V86" s="35"/>
      <c r="W86" s="35"/>
      <c r="X86" s="35"/>
      <c r="Y86" s="35"/>
      <c r="Z86" s="35"/>
      <c r="AA86" s="35"/>
      <c r="AB86" s="15"/>
      <c r="AC86" s="35"/>
      <c r="AD86" s="35"/>
      <c r="AE86" s="35"/>
      <c r="AF86" s="35"/>
      <c r="AG86" s="35"/>
      <c r="AH86" s="35"/>
      <c r="AI86" s="35"/>
      <c r="AJ86" s="35"/>
      <c r="AK86" s="35"/>
      <c r="AL86" s="35"/>
      <c r="AM86" s="35"/>
      <c r="AN86" s="15"/>
      <c r="AO86" s="35"/>
      <c r="AP86" s="35"/>
      <c r="AQ86" s="35"/>
      <c r="AR86" s="35"/>
      <c r="AS86" s="35"/>
      <c r="AT86" s="35"/>
      <c r="AU86" s="35"/>
      <c r="AV86" s="35"/>
      <c r="AW86" s="35"/>
      <c r="AX86" s="35"/>
      <c r="AY86" s="35"/>
      <c r="AZ86" s="15"/>
      <c r="BA86" s="35"/>
      <c r="BB86" s="35"/>
      <c r="BC86" s="35"/>
      <c r="BD86" s="35"/>
      <c r="BE86" s="35"/>
      <c r="BF86" s="35"/>
      <c r="BG86" s="35"/>
      <c r="BH86" s="35"/>
      <c r="BI86" s="35"/>
      <c r="BJ86" s="35"/>
      <c r="BK86" s="35"/>
      <c r="BL86" s="15"/>
      <c r="BM86" s="258">
        <v>2600</v>
      </c>
      <c r="BN86" s="258">
        <v>2600</v>
      </c>
      <c r="BO86" s="35"/>
      <c r="BP86" s="35"/>
      <c r="BQ86" s="35"/>
      <c r="BR86" s="35"/>
      <c r="BS86" s="35"/>
      <c r="BT86" s="35"/>
      <c r="BU86" s="35"/>
      <c r="BV86" s="35"/>
      <c r="BW86" s="35"/>
      <c r="BX86" s="15"/>
      <c r="BY86" s="44">
        <f t="shared" si="259"/>
        <v>2600</v>
      </c>
      <c r="BZ86" s="44">
        <f t="shared" si="260"/>
        <v>2600</v>
      </c>
      <c r="CA86" s="44"/>
      <c r="CB86" s="44"/>
      <c r="CC86" s="44"/>
      <c r="CD86" s="44"/>
      <c r="CE86" s="44"/>
      <c r="CF86" s="44"/>
      <c r="CG86" s="44"/>
      <c r="CH86" s="44"/>
      <c r="CI86" s="44"/>
      <c r="CJ86" s="40"/>
      <c r="CK86" s="247">
        <v>2600</v>
      </c>
      <c r="CL86" s="247">
        <f t="shared" si="25"/>
        <v>0</v>
      </c>
      <c r="CM86" s="243"/>
      <c r="CN86" s="243"/>
      <c r="CO86" s="44"/>
      <c r="CP86" s="44"/>
      <c r="CQ86" s="44"/>
      <c r="CR86" s="44"/>
      <c r="CS86" s="44"/>
      <c r="CT86" s="44"/>
      <c r="CU86" s="44"/>
      <c r="CV86" s="44"/>
      <c r="CW86" s="44"/>
      <c r="CX86" s="40"/>
      <c r="CY86" s="28">
        <f t="shared" si="271"/>
        <v>2600</v>
      </c>
      <c r="CZ86" s="28">
        <f t="shared" si="272"/>
        <v>2600</v>
      </c>
      <c r="DA86" s="28"/>
      <c r="DB86" s="28"/>
      <c r="DC86" s="28"/>
      <c r="DD86" s="28"/>
      <c r="DE86" s="28"/>
      <c r="DF86" s="28"/>
      <c r="DG86" s="28"/>
      <c r="DH86" s="28"/>
      <c r="DI86" s="28"/>
      <c r="DJ86" s="26"/>
    </row>
    <row r="87" spans="1:114" ht="24">
      <c r="A87" s="467"/>
      <c r="B87" s="266">
        <v>3034</v>
      </c>
      <c r="C87" s="74" t="s">
        <v>109</v>
      </c>
      <c r="D87" s="75" t="s">
        <v>344</v>
      </c>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v>151500</v>
      </c>
      <c r="BN87" s="74">
        <v>151500</v>
      </c>
      <c r="BO87" s="35"/>
      <c r="BP87" s="35"/>
      <c r="BQ87" s="35"/>
      <c r="BR87" s="35"/>
      <c r="BS87" s="35"/>
      <c r="BT87" s="35"/>
      <c r="BU87" s="35"/>
      <c r="BV87" s="35"/>
      <c r="BW87" s="35"/>
      <c r="BX87" s="15"/>
      <c r="BY87" s="44">
        <f t="shared" si="259"/>
        <v>151500</v>
      </c>
      <c r="BZ87" s="44">
        <f t="shared" si="260"/>
        <v>151500</v>
      </c>
      <c r="CA87" s="44"/>
      <c r="CB87" s="44"/>
      <c r="CC87" s="44"/>
      <c r="CD87" s="44"/>
      <c r="CE87" s="44"/>
      <c r="CF87" s="44"/>
      <c r="CG87" s="44"/>
      <c r="CH87" s="44"/>
      <c r="CI87" s="44"/>
      <c r="CJ87" s="40"/>
      <c r="CK87" s="247">
        <v>151500</v>
      </c>
      <c r="CL87" s="247">
        <f t="shared" si="25"/>
        <v>0</v>
      </c>
      <c r="CM87" s="246"/>
      <c r="CN87" s="246"/>
      <c r="CO87" s="44"/>
      <c r="CP87" s="44"/>
      <c r="CQ87" s="44"/>
      <c r="CR87" s="44"/>
      <c r="CS87" s="44"/>
      <c r="CT87" s="44"/>
      <c r="CU87" s="44"/>
      <c r="CV87" s="44"/>
      <c r="CW87" s="44"/>
      <c r="CX87" s="40"/>
      <c r="CY87" s="28">
        <f t="shared" si="271"/>
        <v>151500</v>
      </c>
      <c r="CZ87" s="28">
        <f t="shared" si="272"/>
        <v>151500</v>
      </c>
      <c r="DA87" s="28"/>
      <c r="DB87" s="28"/>
      <c r="DC87" s="28"/>
      <c r="DD87" s="28"/>
      <c r="DE87" s="28"/>
      <c r="DF87" s="28"/>
      <c r="DG87" s="28"/>
      <c r="DH87" s="28"/>
      <c r="DI87" s="28"/>
      <c r="DJ87" s="26"/>
    </row>
    <row r="88" spans="1:114" ht="36">
      <c r="A88" s="467"/>
      <c r="B88" s="266">
        <v>3037</v>
      </c>
      <c r="C88" s="74" t="s">
        <v>109</v>
      </c>
      <c r="D88" s="75" t="s">
        <v>345</v>
      </c>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v>55000</v>
      </c>
      <c r="BN88" s="74">
        <v>55000</v>
      </c>
      <c r="BO88" s="35"/>
      <c r="BP88" s="35"/>
      <c r="BQ88" s="35"/>
      <c r="BR88" s="35"/>
      <c r="BS88" s="35"/>
      <c r="BT88" s="35"/>
      <c r="BU88" s="35"/>
      <c r="BV88" s="35"/>
      <c r="BW88" s="35"/>
      <c r="BX88" s="15"/>
      <c r="BY88" s="44">
        <f t="shared" si="259"/>
        <v>55000</v>
      </c>
      <c r="BZ88" s="44">
        <f t="shared" si="260"/>
        <v>55000</v>
      </c>
      <c r="CA88" s="44"/>
      <c r="CB88" s="44"/>
      <c r="CC88" s="44"/>
      <c r="CD88" s="44"/>
      <c r="CE88" s="44"/>
      <c r="CF88" s="44"/>
      <c r="CG88" s="44"/>
      <c r="CH88" s="44"/>
      <c r="CI88" s="44"/>
      <c r="CJ88" s="40"/>
      <c r="CK88" s="247">
        <v>55000</v>
      </c>
      <c r="CL88" s="247">
        <f t="shared" si="25"/>
        <v>0</v>
      </c>
      <c r="CM88" s="246"/>
      <c r="CN88" s="246"/>
      <c r="CO88" s="44"/>
      <c r="CP88" s="44"/>
      <c r="CQ88" s="44"/>
      <c r="CR88" s="44"/>
      <c r="CS88" s="44"/>
      <c r="CT88" s="44"/>
      <c r="CU88" s="44"/>
      <c r="CV88" s="44"/>
      <c r="CW88" s="44"/>
      <c r="CX88" s="40"/>
      <c r="CY88" s="28">
        <f t="shared" si="271"/>
        <v>55000</v>
      </c>
      <c r="CZ88" s="28">
        <f t="shared" si="272"/>
        <v>55000</v>
      </c>
      <c r="DA88" s="28"/>
      <c r="DB88" s="28"/>
      <c r="DC88" s="28"/>
      <c r="DD88" s="28"/>
      <c r="DE88" s="28"/>
      <c r="DF88" s="28"/>
      <c r="DG88" s="28"/>
      <c r="DH88" s="28"/>
      <c r="DI88" s="28"/>
      <c r="DJ88" s="26"/>
    </row>
    <row r="89" spans="1:114" ht="25.5">
      <c r="A89" s="467"/>
      <c r="B89" s="70" t="s">
        <v>128</v>
      </c>
      <c r="C89" s="49" t="s">
        <v>129</v>
      </c>
      <c r="D89" s="256" t="s">
        <v>130</v>
      </c>
      <c r="E89" s="35">
        <f>КФК!E53</f>
        <v>277656</v>
      </c>
      <c r="F89" s="35">
        <f>КФК!F53</f>
        <v>277656</v>
      </c>
      <c r="G89" s="35"/>
      <c r="H89" s="35"/>
      <c r="I89" s="35"/>
      <c r="J89" s="35"/>
      <c r="K89" s="35"/>
      <c r="L89" s="35"/>
      <c r="M89" s="35"/>
      <c r="N89" s="35"/>
      <c r="O89" s="35"/>
      <c r="P89" s="15">
        <f t="shared" si="6"/>
        <v>277656</v>
      </c>
      <c r="Q89" s="35"/>
      <c r="R89" s="35"/>
      <c r="S89" s="35"/>
      <c r="T89" s="35"/>
      <c r="U89" s="35"/>
      <c r="V89" s="35"/>
      <c r="W89" s="35"/>
      <c r="X89" s="35"/>
      <c r="Y89" s="35"/>
      <c r="Z89" s="35"/>
      <c r="AA89" s="35"/>
      <c r="AB89" s="15">
        <f t="shared" si="234"/>
        <v>0</v>
      </c>
      <c r="AC89" s="35">
        <f t="shared" si="235"/>
        <v>277656</v>
      </c>
      <c r="AD89" s="35">
        <f t="shared" si="236"/>
        <v>277656</v>
      </c>
      <c r="AE89" s="35">
        <f t="shared" si="237"/>
        <v>0</v>
      </c>
      <c r="AF89" s="35">
        <f t="shared" si="238"/>
        <v>0</v>
      </c>
      <c r="AG89" s="35">
        <f t="shared" si="239"/>
        <v>0</v>
      </c>
      <c r="AH89" s="35">
        <f t="shared" si="240"/>
        <v>0</v>
      </c>
      <c r="AI89" s="35">
        <f t="shared" si="241"/>
        <v>0</v>
      </c>
      <c r="AJ89" s="35">
        <f t="shared" si="242"/>
        <v>0</v>
      </c>
      <c r="AK89" s="35">
        <f t="shared" si="243"/>
        <v>0</v>
      </c>
      <c r="AL89" s="35">
        <f t="shared" si="244"/>
        <v>0</v>
      </c>
      <c r="AM89" s="35">
        <f t="shared" si="245"/>
        <v>0</v>
      </c>
      <c r="AN89" s="15">
        <f t="shared" si="7"/>
        <v>277656</v>
      </c>
      <c r="AO89" s="28"/>
      <c r="AP89" s="28"/>
      <c r="AQ89" s="35"/>
      <c r="AR89" s="35"/>
      <c r="AS89" s="35"/>
      <c r="AT89" s="35"/>
      <c r="AU89" s="35"/>
      <c r="AV89" s="35"/>
      <c r="AW89" s="35"/>
      <c r="AX89" s="35"/>
      <c r="AY89" s="35"/>
      <c r="AZ89" s="15">
        <f t="shared" si="246"/>
        <v>0</v>
      </c>
      <c r="BA89" s="35">
        <f t="shared" si="247"/>
        <v>277656</v>
      </c>
      <c r="BB89" s="35">
        <f t="shared" si="248"/>
        <v>277656</v>
      </c>
      <c r="BC89" s="35">
        <f t="shared" si="249"/>
        <v>0</v>
      </c>
      <c r="BD89" s="35">
        <f t="shared" si="250"/>
        <v>0</v>
      </c>
      <c r="BE89" s="35">
        <f t="shared" si="251"/>
        <v>0</v>
      </c>
      <c r="BF89" s="35">
        <f t="shared" si="252"/>
        <v>0</v>
      </c>
      <c r="BG89" s="35">
        <f t="shared" si="253"/>
        <v>0</v>
      </c>
      <c r="BH89" s="35">
        <f t="shared" si="254"/>
        <v>0</v>
      </c>
      <c r="BI89" s="35">
        <f t="shared" si="255"/>
        <v>0</v>
      </c>
      <c r="BJ89" s="35">
        <f t="shared" si="256"/>
        <v>0</v>
      </c>
      <c r="BK89" s="35">
        <f t="shared" si="257"/>
        <v>0</v>
      </c>
      <c r="BL89" s="15">
        <f t="shared" si="9"/>
        <v>277656</v>
      </c>
      <c r="BM89" s="28">
        <v>-46672.98</v>
      </c>
      <c r="BN89" s="28">
        <v>-46672.98</v>
      </c>
      <c r="BO89" s="35"/>
      <c r="BP89" s="35"/>
      <c r="BQ89" s="35"/>
      <c r="BR89" s="35"/>
      <c r="BS89" s="35"/>
      <c r="BT89" s="35"/>
      <c r="BU89" s="35"/>
      <c r="BV89" s="35"/>
      <c r="BW89" s="35"/>
      <c r="BX89" s="15">
        <f t="shared" si="258"/>
        <v>-46672.98</v>
      </c>
      <c r="BY89" s="44">
        <f t="shared" si="259"/>
        <v>230983.02</v>
      </c>
      <c r="BZ89" s="44">
        <f t="shared" si="260"/>
        <v>230983.02</v>
      </c>
      <c r="CA89" s="44">
        <f t="shared" si="261"/>
        <v>0</v>
      </c>
      <c r="CB89" s="44">
        <f t="shared" si="262"/>
        <v>0</v>
      </c>
      <c r="CC89" s="44">
        <f t="shared" si="263"/>
        <v>0</v>
      </c>
      <c r="CD89" s="44">
        <f t="shared" si="264"/>
        <v>0</v>
      </c>
      <c r="CE89" s="44">
        <f t="shared" si="265"/>
        <v>0</v>
      </c>
      <c r="CF89" s="44">
        <f t="shared" si="266"/>
        <v>0</v>
      </c>
      <c r="CG89" s="44">
        <f t="shared" si="267"/>
        <v>0</v>
      </c>
      <c r="CH89" s="44">
        <f t="shared" si="268"/>
        <v>0</v>
      </c>
      <c r="CI89" s="44">
        <f t="shared" si="269"/>
        <v>0</v>
      </c>
      <c r="CJ89" s="40">
        <f t="shared" si="11"/>
        <v>230983.02</v>
      </c>
      <c r="CK89" s="247">
        <v>212409.29</v>
      </c>
      <c r="CL89" s="247">
        <f aca="true" t="shared" si="282" ref="CL89:CL133">CK89-BY89</f>
        <v>-18573.72999999998</v>
      </c>
      <c r="CM89" s="28">
        <v>-18573.73</v>
      </c>
      <c r="CN89" s="28">
        <v>-18573.73</v>
      </c>
      <c r="CO89" s="44"/>
      <c r="CP89" s="44"/>
      <c r="CQ89" s="44"/>
      <c r="CR89" s="44"/>
      <c r="CS89" s="44"/>
      <c r="CT89" s="44"/>
      <c r="CU89" s="44"/>
      <c r="CV89" s="44"/>
      <c r="CW89" s="44"/>
      <c r="CX89" s="40">
        <f aca="true" t="shared" si="283" ref="CX89:CX106">CR89+CM89</f>
        <v>-18573.73</v>
      </c>
      <c r="CY89" s="28">
        <f t="shared" si="271"/>
        <v>212409.28999999998</v>
      </c>
      <c r="CZ89" s="28">
        <f t="shared" si="272"/>
        <v>212409.28999999998</v>
      </c>
      <c r="DA89" s="28">
        <f aca="true" t="shared" si="284" ref="DA89:DA98">CO89+CA89</f>
        <v>0</v>
      </c>
      <c r="DB89" s="28">
        <f aca="true" t="shared" si="285" ref="DB89:DB106">CP89+CB89</f>
        <v>0</v>
      </c>
      <c r="DC89" s="28">
        <f aca="true" t="shared" si="286" ref="DC89:DC106">CQ89+CC89</f>
        <v>0</v>
      </c>
      <c r="DD89" s="28">
        <f aca="true" t="shared" si="287" ref="DD89:DD106">CR89+CD89</f>
        <v>0</v>
      </c>
      <c r="DE89" s="28">
        <f aca="true" t="shared" si="288" ref="DE89:DE106">CS89+CE89</f>
        <v>0</v>
      </c>
      <c r="DF89" s="28">
        <f aca="true" t="shared" si="289" ref="DF89:DF98">CT89+CF89</f>
        <v>0</v>
      </c>
      <c r="DG89" s="28">
        <f aca="true" t="shared" si="290" ref="DG89:DG106">CU89+CG89</f>
        <v>0</v>
      </c>
      <c r="DH89" s="28">
        <f aca="true" t="shared" si="291" ref="DH89:DH106">CV89+CH89</f>
        <v>0</v>
      </c>
      <c r="DI89" s="28">
        <f aca="true" t="shared" si="292" ref="DI89:DI106">CW89+CI89</f>
        <v>0</v>
      </c>
      <c r="DJ89" s="26">
        <f aca="true" t="shared" si="293" ref="DJ89:DJ106">DD89+CY89</f>
        <v>212409.28999999998</v>
      </c>
    </row>
    <row r="90" spans="1:114" ht="25.5">
      <c r="A90" s="467"/>
      <c r="B90" s="70" t="s">
        <v>131</v>
      </c>
      <c r="C90" s="49" t="s">
        <v>129</v>
      </c>
      <c r="D90" s="256" t="s">
        <v>132</v>
      </c>
      <c r="E90" s="35">
        <f>КФК!E54</f>
        <v>288588</v>
      </c>
      <c r="F90" s="35">
        <f>КФК!F54</f>
        <v>288588</v>
      </c>
      <c r="G90" s="35"/>
      <c r="H90" s="35"/>
      <c r="I90" s="35"/>
      <c r="J90" s="35"/>
      <c r="K90" s="35"/>
      <c r="L90" s="35"/>
      <c r="M90" s="35"/>
      <c r="N90" s="35"/>
      <c r="O90" s="35"/>
      <c r="P90" s="15">
        <f t="shared" si="6"/>
        <v>288588</v>
      </c>
      <c r="Q90" s="35"/>
      <c r="R90" s="35"/>
      <c r="S90" s="35"/>
      <c r="T90" s="35"/>
      <c r="U90" s="35"/>
      <c r="V90" s="35"/>
      <c r="W90" s="35"/>
      <c r="X90" s="35"/>
      <c r="Y90" s="35"/>
      <c r="Z90" s="35"/>
      <c r="AA90" s="35"/>
      <c r="AB90" s="15">
        <f t="shared" si="234"/>
        <v>0</v>
      </c>
      <c r="AC90" s="35">
        <f t="shared" si="235"/>
        <v>288588</v>
      </c>
      <c r="AD90" s="35">
        <f t="shared" si="236"/>
        <v>288588</v>
      </c>
      <c r="AE90" s="35">
        <f t="shared" si="237"/>
        <v>0</v>
      </c>
      <c r="AF90" s="35">
        <f t="shared" si="238"/>
        <v>0</v>
      </c>
      <c r="AG90" s="35">
        <f t="shared" si="239"/>
        <v>0</v>
      </c>
      <c r="AH90" s="35">
        <f t="shared" si="240"/>
        <v>0</v>
      </c>
      <c r="AI90" s="35">
        <f t="shared" si="241"/>
        <v>0</v>
      </c>
      <c r="AJ90" s="35">
        <f t="shared" si="242"/>
        <v>0</v>
      </c>
      <c r="AK90" s="35">
        <f t="shared" si="243"/>
        <v>0</v>
      </c>
      <c r="AL90" s="35">
        <f t="shared" si="244"/>
        <v>0</v>
      </c>
      <c r="AM90" s="35">
        <f t="shared" si="245"/>
        <v>0</v>
      </c>
      <c r="AN90" s="15">
        <f t="shared" si="7"/>
        <v>288588</v>
      </c>
      <c r="AO90" s="28"/>
      <c r="AP90" s="28"/>
      <c r="AQ90" s="35"/>
      <c r="AR90" s="35"/>
      <c r="AS90" s="35"/>
      <c r="AT90" s="35"/>
      <c r="AU90" s="35"/>
      <c r="AV90" s="35"/>
      <c r="AW90" s="35"/>
      <c r="AX90" s="35"/>
      <c r="AY90" s="35"/>
      <c r="AZ90" s="15">
        <f t="shared" si="246"/>
        <v>0</v>
      </c>
      <c r="BA90" s="35">
        <f t="shared" si="247"/>
        <v>288588</v>
      </c>
      <c r="BB90" s="35">
        <f t="shared" si="248"/>
        <v>288588</v>
      </c>
      <c r="BC90" s="35">
        <f t="shared" si="249"/>
        <v>0</v>
      </c>
      <c r="BD90" s="35">
        <f t="shared" si="250"/>
        <v>0</v>
      </c>
      <c r="BE90" s="35">
        <f t="shared" si="251"/>
        <v>0</v>
      </c>
      <c r="BF90" s="35">
        <f t="shared" si="252"/>
        <v>0</v>
      </c>
      <c r="BG90" s="35">
        <f t="shared" si="253"/>
        <v>0</v>
      </c>
      <c r="BH90" s="35">
        <f t="shared" si="254"/>
        <v>0</v>
      </c>
      <c r="BI90" s="35">
        <f t="shared" si="255"/>
        <v>0</v>
      </c>
      <c r="BJ90" s="35">
        <f t="shared" si="256"/>
        <v>0</v>
      </c>
      <c r="BK90" s="35">
        <f t="shared" si="257"/>
        <v>0</v>
      </c>
      <c r="BL90" s="15">
        <f t="shared" si="9"/>
        <v>288588</v>
      </c>
      <c r="BM90" s="28">
        <v>-52852.53</v>
      </c>
      <c r="BN90" s="28">
        <v>-52852.53</v>
      </c>
      <c r="BO90" s="35"/>
      <c r="BP90" s="35"/>
      <c r="BQ90" s="35"/>
      <c r="BR90" s="35"/>
      <c r="BS90" s="35"/>
      <c r="BT90" s="35"/>
      <c r="BU90" s="35"/>
      <c r="BV90" s="35"/>
      <c r="BW90" s="35"/>
      <c r="BX90" s="15">
        <f t="shared" si="258"/>
        <v>-52852.53</v>
      </c>
      <c r="BY90" s="44">
        <f t="shared" si="259"/>
        <v>235735.47</v>
      </c>
      <c r="BZ90" s="44">
        <f t="shared" si="260"/>
        <v>235735.47</v>
      </c>
      <c r="CA90" s="44">
        <f t="shared" si="261"/>
        <v>0</v>
      </c>
      <c r="CB90" s="44">
        <f t="shared" si="262"/>
        <v>0</v>
      </c>
      <c r="CC90" s="44">
        <f t="shared" si="263"/>
        <v>0</v>
      </c>
      <c r="CD90" s="44">
        <f t="shared" si="264"/>
        <v>0</v>
      </c>
      <c r="CE90" s="44">
        <f t="shared" si="265"/>
        <v>0</v>
      </c>
      <c r="CF90" s="44">
        <f t="shared" si="266"/>
        <v>0</v>
      </c>
      <c r="CG90" s="44">
        <f t="shared" si="267"/>
        <v>0</v>
      </c>
      <c r="CH90" s="44">
        <f t="shared" si="268"/>
        <v>0</v>
      </c>
      <c r="CI90" s="44">
        <f t="shared" si="269"/>
        <v>0</v>
      </c>
      <c r="CJ90" s="40">
        <f t="shared" si="11"/>
        <v>235735.47</v>
      </c>
      <c r="CK90" s="247">
        <v>212786.54</v>
      </c>
      <c r="CL90" s="247">
        <f t="shared" si="282"/>
        <v>-22948.929999999993</v>
      </c>
      <c r="CM90" s="28">
        <v>-22948.93</v>
      </c>
      <c r="CN90" s="28">
        <v>-22948.93</v>
      </c>
      <c r="CO90" s="44"/>
      <c r="CP90" s="44"/>
      <c r="CQ90" s="44"/>
      <c r="CR90" s="44"/>
      <c r="CS90" s="44"/>
      <c r="CT90" s="44"/>
      <c r="CU90" s="44"/>
      <c r="CV90" s="44"/>
      <c r="CW90" s="44"/>
      <c r="CX90" s="40">
        <f t="shared" si="283"/>
        <v>-22948.93</v>
      </c>
      <c r="CY90" s="28">
        <f t="shared" si="271"/>
        <v>212786.54</v>
      </c>
      <c r="CZ90" s="28">
        <f t="shared" si="272"/>
        <v>212786.54</v>
      </c>
      <c r="DA90" s="28">
        <f t="shared" si="284"/>
        <v>0</v>
      </c>
      <c r="DB90" s="28">
        <f t="shared" si="285"/>
        <v>0</v>
      </c>
      <c r="DC90" s="28">
        <f t="shared" si="286"/>
        <v>0</v>
      </c>
      <c r="DD90" s="28">
        <f t="shared" si="287"/>
        <v>0</v>
      </c>
      <c r="DE90" s="28">
        <f t="shared" si="288"/>
        <v>0</v>
      </c>
      <c r="DF90" s="28">
        <f t="shared" si="289"/>
        <v>0</v>
      </c>
      <c r="DG90" s="28">
        <f t="shared" si="290"/>
        <v>0</v>
      </c>
      <c r="DH90" s="28">
        <f t="shared" si="291"/>
        <v>0</v>
      </c>
      <c r="DI90" s="28">
        <f t="shared" si="292"/>
        <v>0</v>
      </c>
      <c r="DJ90" s="26">
        <f t="shared" si="293"/>
        <v>212786.54</v>
      </c>
    </row>
    <row r="91" spans="1:114" ht="12.75">
      <c r="A91" s="467"/>
      <c r="B91" s="70" t="s">
        <v>133</v>
      </c>
      <c r="C91" s="49" t="s">
        <v>129</v>
      </c>
      <c r="D91" s="256" t="s">
        <v>134</v>
      </c>
      <c r="E91" s="35">
        <f>КФК!E55</f>
        <v>20980333</v>
      </c>
      <c r="F91" s="35">
        <f>КФК!F55</f>
        <v>20980333</v>
      </c>
      <c r="G91" s="35"/>
      <c r="H91" s="35"/>
      <c r="I91" s="35"/>
      <c r="J91" s="35"/>
      <c r="K91" s="35"/>
      <c r="L91" s="35"/>
      <c r="M91" s="35"/>
      <c r="N91" s="35"/>
      <c r="O91" s="35"/>
      <c r="P91" s="15">
        <f t="shared" si="6"/>
        <v>20980333</v>
      </c>
      <c r="Q91" s="35"/>
      <c r="R91" s="35"/>
      <c r="S91" s="35"/>
      <c r="T91" s="35"/>
      <c r="U91" s="35"/>
      <c r="V91" s="35"/>
      <c r="W91" s="35"/>
      <c r="X91" s="35"/>
      <c r="Y91" s="35"/>
      <c r="Z91" s="35"/>
      <c r="AA91" s="35"/>
      <c r="AB91" s="15">
        <f t="shared" si="234"/>
        <v>0</v>
      </c>
      <c r="AC91" s="35">
        <f t="shared" si="235"/>
        <v>20980333</v>
      </c>
      <c r="AD91" s="35">
        <f t="shared" si="236"/>
        <v>20980333</v>
      </c>
      <c r="AE91" s="35">
        <f t="shared" si="237"/>
        <v>0</v>
      </c>
      <c r="AF91" s="35">
        <f t="shared" si="238"/>
        <v>0</v>
      </c>
      <c r="AG91" s="35">
        <f t="shared" si="239"/>
        <v>0</v>
      </c>
      <c r="AH91" s="35">
        <f t="shared" si="240"/>
        <v>0</v>
      </c>
      <c r="AI91" s="35">
        <f t="shared" si="241"/>
        <v>0</v>
      </c>
      <c r="AJ91" s="35">
        <f t="shared" si="242"/>
        <v>0</v>
      </c>
      <c r="AK91" s="35">
        <f t="shared" si="243"/>
        <v>0</v>
      </c>
      <c r="AL91" s="35">
        <f t="shared" si="244"/>
        <v>0</v>
      </c>
      <c r="AM91" s="35">
        <f t="shared" si="245"/>
        <v>0</v>
      </c>
      <c r="AN91" s="15">
        <f t="shared" si="7"/>
        <v>20980333</v>
      </c>
      <c r="AO91" s="28">
        <v>-185618.6</v>
      </c>
      <c r="AP91" s="28">
        <v>-185618.6</v>
      </c>
      <c r="AQ91" s="35"/>
      <c r="AR91" s="35"/>
      <c r="AS91" s="35"/>
      <c r="AT91" s="35"/>
      <c r="AU91" s="35"/>
      <c r="AV91" s="35"/>
      <c r="AW91" s="35"/>
      <c r="AX91" s="35"/>
      <c r="AY91" s="35"/>
      <c r="AZ91" s="15">
        <f t="shared" si="246"/>
        <v>-185618.6</v>
      </c>
      <c r="BA91" s="35">
        <f t="shared" si="247"/>
        <v>20794714.4</v>
      </c>
      <c r="BB91" s="35">
        <f t="shared" si="248"/>
        <v>20794714.4</v>
      </c>
      <c r="BC91" s="35">
        <f t="shared" si="249"/>
        <v>0</v>
      </c>
      <c r="BD91" s="35">
        <f t="shared" si="250"/>
        <v>0</v>
      </c>
      <c r="BE91" s="35">
        <f t="shared" si="251"/>
        <v>0</v>
      </c>
      <c r="BF91" s="35">
        <f t="shared" si="252"/>
        <v>0</v>
      </c>
      <c r="BG91" s="35">
        <f t="shared" si="253"/>
        <v>0</v>
      </c>
      <c r="BH91" s="35">
        <f t="shared" si="254"/>
        <v>0</v>
      </c>
      <c r="BI91" s="35">
        <f t="shared" si="255"/>
        <v>0</v>
      </c>
      <c r="BJ91" s="35">
        <f t="shared" si="256"/>
        <v>0</v>
      </c>
      <c r="BK91" s="35">
        <f t="shared" si="257"/>
        <v>0</v>
      </c>
      <c r="BL91" s="15">
        <f t="shared" si="9"/>
        <v>20794714.4</v>
      </c>
      <c r="BM91" s="28">
        <v>-931028.24</v>
      </c>
      <c r="BN91" s="28">
        <f>BM91</f>
        <v>-931028.24</v>
      </c>
      <c r="BO91" s="35"/>
      <c r="BP91" s="35"/>
      <c r="BQ91" s="35"/>
      <c r="BR91" s="35"/>
      <c r="BS91" s="35"/>
      <c r="BT91" s="35"/>
      <c r="BU91" s="35"/>
      <c r="BV91" s="35"/>
      <c r="BW91" s="35"/>
      <c r="BX91" s="15">
        <f t="shared" si="258"/>
        <v>-931028.24</v>
      </c>
      <c r="BY91" s="44">
        <f t="shared" si="259"/>
        <v>19863686.16</v>
      </c>
      <c r="BZ91" s="44">
        <f t="shared" si="260"/>
        <v>19863686.16</v>
      </c>
      <c r="CA91" s="44">
        <f t="shared" si="261"/>
        <v>0</v>
      </c>
      <c r="CB91" s="44">
        <f t="shared" si="262"/>
        <v>0</v>
      </c>
      <c r="CC91" s="44">
        <f t="shared" si="263"/>
        <v>0</v>
      </c>
      <c r="CD91" s="44">
        <f t="shared" si="264"/>
        <v>0</v>
      </c>
      <c r="CE91" s="44">
        <f t="shared" si="265"/>
        <v>0</v>
      </c>
      <c r="CF91" s="44">
        <f t="shared" si="266"/>
        <v>0</v>
      </c>
      <c r="CG91" s="44">
        <f t="shared" si="267"/>
        <v>0</v>
      </c>
      <c r="CH91" s="44">
        <f t="shared" si="268"/>
        <v>0</v>
      </c>
      <c r="CI91" s="44">
        <f t="shared" si="269"/>
        <v>0</v>
      </c>
      <c r="CJ91" s="40">
        <f t="shared" si="11"/>
        <v>19863686.16</v>
      </c>
      <c r="CK91" s="247">
        <v>19407960.11</v>
      </c>
      <c r="CL91" s="247">
        <f t="shared" si="282"/>
        <v>-455726.05000000075</v>
      </c>
      <c r="CM91" s="28">
        <v>-455726.05</v>
      </c>
      <c r="CN91" s="28">
        <v>-455726.05</v>
      </c>
      <c r="CO91" s="44"/>
      <c r="CP91" s="44"/>
      <c r="CQ91" s="44"/>
      <c r="CR91" s="44"/>
      <c r="CS91" s="44"/>
      <c r="CT91" s="44"/>
      <c r="CU91" s="44"/>
      <c r="CV91" s="44"/>
      <c r="CW91" s="44"/>
      <c r="CX91" s="40">
        <f t="shared" si="283"/>
        <v>-455726.05</v>
      </c>
      <c r="CY91" s="28">
        <f t="shared" si="271"/>
        <v>19407960.11</v>
      </c>
      <c r="CZ91" s="28">
        <f t="shared" si="272"/>
        <v>19407960.11</v>
      </c>
      <c r="DA91" s="28">
        <f t="shared" si="284"/>
        <v>0</v>
      </c>
      <c r="DB91" s="28">
        <f t="shared" si="285"/>
        <v>0</v>
      </c>
      <c r="DC91" s="28">
        <f t="shared" si="286"/>
        <v>0</v>
      </c>
      <c r="DD91" s="28">
        <f t="shared" si="287"/>
        <v>0</v>
      </c>
      <c r="DE91" s="28">
        <f t="shared" si="288"/>
        <v>0</v>
      </c>
      <c r="DF91" s="28">
        <f t="shared" si="289"/>
        <v>0</v>
      </c>
      <c r="DG91" s="28">
        <f t="shared" si="290"/>
        <v>0</v>
      </c>
      <c r="DH91" s="28">
        <f t="shared" si="291"/>
        <v>0</v>
      </c>
      <c r="DI91" s="28">
        <f t="shared" si="292"/>
        <v>0</v>
      </c>
      <c r="DJ91" s="26">
        <f t="shared" si="293"/>
        <v>19407960.11</v>
      </c>
    </row>
    <row r="92" spans="1:114" ht="25.5">
      <c r="A92" s="467"/>
      <c r="B92" s="70" t="s">
        <v>135</v>
      </c>
      <c r="C92" s="49" t="s">
        <v>129</v>
      </c>
      <c r="D92" s="256" t="s">
        <v>136</v>
      </c>
      <c r="E92" s="35">
        <f>КФК!E56</f>
        <v>2774362</v>
      </c>
      <c r="F92" s="35">
        <f>КФК!F56</f>
        <v>2774362</v>
      </c>
      <c r="G92" s="35"/>
      <c r="H92" s="35"/>
      <c r="I92" s="35"/>
      <c r="J92" s="35"/>
      <c r="K92" s="35"/>
      <c r="L92" s="35"/>
      <c r="M92" s="35"/>
      <c r="N92" s="35"/>
      <c r="O92" s="35"/>
      <c r="P92" s="15">
        <f t="shared" si="6"/>
        <v>2774362</v>
      </c>
      <c r="Q92" s="35"/>
      <c r="R92" s="35"/>
      <c r="S92" s="35"/>
      <c r="T92" s="35"/>
      <c r="U92" s="35"/>
      <c r="V92" s="35"/>
      <c r="W92" s="35"/>
      <c r="X92" s="35"/>
      <c r="Y92" s="35"/>
      <c r="Z92" s="35"/>
      <c r="AA92" s="35"/>
      <c r="AB92" s="15">
        <f t="shared" si="234"/>
        <v>0</v>
      </c>
      <c r="AC92" s="35">
        <f t="shared" si="235"/>
        <v>2774362</v>
      </c>
      <c r="AD92" s="35">
        <f t="shared" si="236"/>
        <v>2774362</v>
      </c>
      <c r="AE92" s="35">
        <f t="shared" si="237"/>
        <v>0</v>
      </c>
      <c r="AF92" s="35">
        <f t="shared" si="238"/>
        <v>0</v>
      </c>
      <c r="AG92" s="35">
        <f t="shared" si="239"/>
        <v>0</v>
      </c>
      <c r="AH92" s="35">
        <f t="shared" si="240"/>
        <v>0</v>
      </c>
      <c r="AI92" s="35">
        <f t="shared" si="241"/>
        <v>0</v>
      </c>
      <c r="AJ92" s="35">
        <f t="shared" si="242"/>
        <v>0</v>
      </c>
      <c r="AK92" s="35">
        <f t="shared" si="243"/>
        <v>0</v>
      </c>
      <c r="AL92" s="35">
        <f t="shared" si="244"/>
        <v>0</v>
      </c>
      <c r="AM92" s="35">
        <f t="shared" si="245"/>
        <v>0</v>
      </c>
      <c r="AN92" s="15">
        <f t="shared" si="7"/>
        <v>2774362</v>
      </c>
      <c r="AO92" s="28">
        <v>123.83</v>
      </c>
      <c r="AP92" s="28">
        <f>AO92</f>
        <v>123.83</v>
      </c>
      <c r="AQ92" s="35"/>
      <c r="AR92" s="35"/>
      <c r="AS92" s="35"/>
      <c r="AT92" s="35"/>
      <c r="AU92" s="35"/>
      <c r="AV92" s="35"/>
      <c r="AW92" s="35"/>
      <c r="AX92" s="35"/>
      <c r="AY92" s="35"/>
      <c r="AZ92" s="15">
        <f t="shared" si="246"/>
        <v>123.83</v>
      </c>
      <c r="BA92" s="35">
        <f t="shared" si="247"/>
        <v>2774485.83</v>
      </c>
      <c r="BB92" s="35">
        <f t="shared" si="248"/>
        <v>2774485.83</v>
      </c>
      <c r="BC92" s="35">
        <f t="shared" si="249"/>
        <v>0</v>
      </c>
      <c r="BD92" s="35">
        <f t="shared" si="250"/>
        <v>0</v>
      </c>
      <c r="BE92" s="35">
        <f t="shared" si="251"/>
        <v>0</v>
      </c>
      <c r="BF92" s="35">
        <f t="shared" si="252"/>
        <v>0</v>
      </c>
      <c r="BG92" s="35">
        <f t="shared" si="253"/>
        <v>0</v>
      </c>
      <c r="BH92" s="35">
        <f t="shared" si="254"/>
        <v>0</v>
      </c>
      <c r="BI92" s="35">
        <f t="shared" si="255"/>
        <v>0</v>
      </c>
      <c r="BJ92" s="35">
        <f t="shared" si="256"/>
        <v>0</v>
      </c>
      <c r="BK92" s="35">
        <f t="shared" si="257"/>
        <v>0</v>
      </c>
      <c r="BL92" s="15">
        <f t="shared" si="9"/>
        <v>2774485.83</v>
      </c>
      <c r="BM92" s="28">
        <v>-15224.45</v>
      </c>
      <c r="BN92" s="28">
        <f aca="true" t="shared" si="294" ref="BN92:BN98">BM92</f>
        <v>-15224.45</v>
      </c>
      <c r="BO92" s="35"/>
      <c r="BP92" s="35"/>
      <c r="BQ92" s="35"/>
      <c r="BR92" s="35"/>
      <c r="BS92" s="35"/>
      <c r="BT92" s="35"/>
      <c r="BU92" s="35"/>
      <c r="BV92" s="35"/>
      <c r="BW92" s="35"/>
      <c r="BX92" s="15">
        <f t="shared" si="258"/>
        <v>-15224.45</v>
      </c>
      <c r="BY92" s="44">
        <f t="shared" si="259"/>
        <v>2759261.38</v>
      </c>
      <c r="BZ92" s="44">
        <f t="shared" si="260"/>
        <v>2759261.38</v>
      </c>
      <c r="CA92" s="44">
        <f t="shared" si="261"/>
        <v>0</v>
      </c>
      <c r="CB92" s="44">
        <f t="shared" si="262"/>
        <v>0</v>
      </c>
      <c r="CC92" s="44">
        <f t="shared" si="263"/>
        <v>0</v>
      </c>
      <c r="CD92" s="44">
        <f t="shared" si="264"/>
        <v>0</v>
      </c>
      <c r="CE92" s="44">
        <f t="shared" si="265"/>
        <v>0</v>
      </c>
      <c r="CF92" s="44">
        <f t="shared" si="266"/>
        <v>0</v>
      </c>
      <c r="CG92" s="44">
        <f t="shared" si="267"/>
        <v>0</v>
      </c>
      <c r="CH92" s="44">
        <f t="shared" si="268"/>
        <v>0</v>
      </c>
      <c r="CI92" s="44">
        <f t="shared" si="269"/>
        <v>0</v>
      </c>
      <c r="CJ92" s="40">
        <f t="shared" si="11"/>
        <v>2759261.38</v>
      </c>
      <c r="CK92" s="247">
        <v>2810219.66</v>
      </c>
      <c r="CL92" s="247">
        <f t="shared" si="282"/>
        <v>50958.28000000026</v>
      </c>
      <c r="CM92" s="28">
        <v>50958.28</v>
      </c>
      <c r="CN92" s="28">
        <v>50958.28</v>
      </c>
      <c r="CO92" s="44"/>
      <c r="CP92" s="44"/>
      <c r="CQ92" s="44"/>
      <c r="CR92" s="44"/>
      <c r="CS92" s="44"/>
      <c r="CT92" s="44"/>
      <c r="CU92" s="44"/>
      <c r="CV92" s="44"/>
      <c r="CW92" s="44"/>
      <c r="CX92" s="40">
        <f t="shared" si="283"/>
        <v>50958.28</v>
      </c>
      <c r="CY92" s="28">
        <f t="shared" si="271"/>
        <v>2810219.6599999997</v>
      </c>
      <c r="CZ92" s="28">
        <f t="shared" si="272"/>
        <v>2810219.6599999997</v>
      </c>
      <c r="DA92" s="28">
        <f t="shared" si="284"/>
        <v>0</v>
      </c>
      <c r="DB92" s="28">
        <f t="shared" si="285"/>
        <v>0</v>
      </c>
      <c r="DC92" s="28">
        <f t="shared" si="286"/>
        <v>0</v>
      </c>
      <c r="DD92" s="28">
        <f t="shared" si="287"/>
        <v>0</v>
      </c>
      <c r="DE92" s="28">
        <f t="shared" si="288"/>
        <v>0</v>
      </c>
      <c r="DF92" s="28">
        <f t="shared" si="289"/>
        <v>0</v>
      </c>
      <c r="DG92" s="28">
        <f t="shared" si="290"/>
        <v>0</v>
      </c>
      <c r="DH92" s="28">
        <f t="shared" si="291"/>
        <v>0</v>
      </c>
      <c r="DI92" s="28">
        <f t="shared" si="292"/>
        <v>0</v>
      </c>
      <c r="DJ92" s="26">
        <f t="shared" si="293"/>
        <v>2810219.6599999997</v>
      </c>
    </row>
    <row r="93" spans="1:114" ht="19.5" customHeight="1">
      <c r="A93" s="467"/>
      <c r="B93" s="70" t="s">
        <v>137</v>
      </c>
      <c r="C93" s="49" t="s">
        <v>129</v>
      </c>
      <c r="D93" s="256" t="s">
        <v>138</v>
      </c>
      <c r="E93" s="35">
        <f>КФК!E57</f>
        <v>7010504</v>
      </c>
      <c r="F93" s="35">
        <f>КФК!F57</f>
        <v>7010504</v>
      </c>
      <c r="G93" s="35"/>
      <c r="H93" s="35"/>
      <c r="I93" s="35"/>
      <c r="J93" s="35"/>
      <c r="K93" s="35"/>
      <c r="L93" s="35"/>
      <c r="M93" s="35"/>
      <c r="N93" s="35"/>
      <c r="O93" s="35"/>
      <c r="P93" s="15">
        <f t="shared" si="6"/>
        <v>7010504</v>
      </c>
      <c r="Q93" s="35"/>
      <c r="R93" s="35"/>
      <c r="S93" s="35"/>
      <c r="T93" s="35"/>
      <c r="U93" s="35"/>
      <c r="V93" s="35"/>
      <c r="W93" s="35"/>
      <c r="X93" s="35"/>
      <c r="Y93" s="35"/>
      <c r="Z93" s="35"/>
      <c r="AA93" s="35"/>
      <c r="AB93" s="15">
        <f t="shared" si="234"/>
        <v>0</v>
      </c>
      <c r="AC93" s="35">
        <f t="shared" si="235"/>
        <v>7010504</v>
      </c>
      <c r="AD93" s="35">
        <f t="shared" si="236"/>
        <v>7010504</v>
      </c>
      <c r="AE93" s="35">
        <f t="shared" si="237"/>
        <v>0</v>
      </c>
      <c r="AF93" s="35">
        <f t="shared" si="238"/>
        <v>0</v>
      </c>
      <c r="AG93" s="35">
        <f t="shared" si="239"/>
        <v>0</v>
      </c>
      <c r="AH93" s="35">
        <f t="shared" si="240"/>
        <v>0</v>
      </c>
      <c r="AI93" s="35">
        <f t="shared" si="241"/>
        <v>0</v>
      </c>
      <c r="AJ93" s="35">
        <f t="shared" si="242"/>
        <v>0</v>
      </c>
      <c r="AK93" s="35">
        <f t="shared" si="243"/>
        <v>0</v>
      </c>
      <c r="AL93" s="35">
        <f t="shared" si="244"/>
        <v>0</v>
      </c>
      <c r="AM93" s="35">
        <f t="shared" si="245"/>
        <v>0</v>
      </c>
      <c r="AN93" s="15">
        <f t="shared" si="7"/>
        <v>7010504</v>
      </c>
      <c r="AO93" s="28"/>
      <c r="AP93" s="28"/>
      <c r="AQ93" s="35"/>
      <c r="AR93" s="35"/>
      <c r="AS93" s="35"/>
      <c r="AT93" s="35"/>
      <c r="AU93" s="35"/>
      <c r="AV93" s="35"/>
      <c r="AW93" s="35"/>
      <c r="AX93" s="35"/>
      <c r="AY93" s="35"/>
      <c r="AZ93" s="15">
        <f t="shared" si="246"/>
        <v>0</v>
      </c>
      <c r="BA93" s="35">
        <f t="shared" si="247"/>
        <v>7010504</v>
      </c>
      <c r="BB93" s="35">
        <f t="shared" si="248"/>
        <v>7010504</v>
      </c>
      <c r="BC93" s="35">
        <f t="shared" si="249"/>
        <v>0</v>
      </c>
      <c r="BD93" s="35">
        <f t="shared" si="250"/>
        <v>0</v>
      </c>
      <c r="BE93" s="35">
        <f t="shared" si="251"/>
        <v>0</v>
      </c>
      <c r="BF93" s="35">
        <f t="shared" si="252"/>
        <v>0</v>
      </c>
      <c r="BG93" s="35">
        <f t="shared" si="253"/>
        <v>0</v>
      </c>
      <c r="BH93" s="35">
        <f t="shared" si="254"/>
        <v>0</v>
      </c>
      <c r="BI93" s="35">
        <f t="shared" si="255"/>
        <v>0</v>
      </c>
      <c r="BJ93" s="35">
        <f t="shared" si="256"/>
        <v>0</v>
      </c>
      <c r="BK93" s="35">
        <f t="shared" si="257"/>
        <v>0</v>
      </c>
      <c r="BL93" s="15">
        <f t="shared" si="9"/>
        <v>7010504</v>
      </c>
      <c r="BM93" s="28">
        <v>847893.29</v>
      </c>
      <c r="BN93" s="28">
        <f t="shared" si="294"/>
        <v>847893.29</v>
      </c>
      <c r="BO93" s="35"/>
      <c r="BP93" s="35"/>
      <c r="BQ93" s="35"/>
      <c r="BR93" s="35"/>
      <c r="BS93" s="35"/>
      <c r="BT93" s="35"/>
      <c r="BU93" s="35"/>
      <c r="BV93" s="35"/>
      <c r="BW93" s="35"/>
      <c r="BX93" s="15">
        <f t="shared" si="258"/>
        <v>847893.29</v>
      </c>
      <c r="BY93" s="44">
        <f t="shared" si="259"/>
        <v>7858397.29</v>
      </c>
      <c r="BZ93" s="44">
        <f t="shared" si="260"/>
        <v>7858397.29</v>
      </c>
      <c r="CA93" s="44">
        <f t="shared" si="261"/>
        <v>0</v>
      </c>
      <c r="CB93" s="44">
        <f t="shared" si="262"/>
        <v>0</v>
      </c>
      <c r="CC93" s="44">
        <f t="shared" si="263"/>
        <v>0</v>
      </c>
      <c r="CD93" s="44">
        <f t="shared" si="264"/>
        <v>0</v>
      </c>
      <c r="CE93" s="44">
        <f t="shared" si="265"/>
        <v>0</v>
      </c>
      <c r="CF93" s="44">
        <f t="shared" si="266"/>
        <v>0</v>
      </c>
      <c r="CG93" s="44">
        <f t="shared" si="267"/>
        <v>0</v>
      </c>
      <c r="CH93" s="44">
        <f t="shared" si="268"/>
        <v>0</v>
      </c>
      <c r="CI93" s="44">
        <f t="shared" si="269"/>
        <v>0</v>
      </c>
      <c r="CJ93" s="40">
        <f t="shared" si="11"/>
        <v>7858397.29</v>
      </c>
      <c r="CK93" s="247">
        <v>8046804.17</v>
      </c>
      <c r="CL93" s="247">
        <f t="shared" si="282"/>
        <v>188406.8799999999</v>
      </c>
      <c r="CM93" s="28">
        <v>188406.88</v>
      </c>
      <c r="CN93" s="28">
        <v>188406.88</v>
      </c>
      <c r="CO93" s="44"/>
      <c r="CP93" s="44"/>
      <c r="CQ93" s="44"/>
      <c r="CR93" s="44"/>
      <c r="CS93" s="44"/>
      <c r="CT93" s="44"/>
      <c r="CU93" s="44"/>
      <c r="CV93" s="44"/>
      <c r="CW93" s="44"/>
      <c r="CX93" s="40">
        <f t="shared" si="283"/>
        <v>188406.88</v>
      </c>
      <c r="CY93" s="28">
        <f t="shared" si="271"/>
        <v>8046804.17</v>
      </c>
      <c r="CZ93" s="28">
        <f t="shared" si="272"/>
        <v>8046804.17</v>
      </c>
      <c r="DA93" s="28">
        <f t="shared" si="284"/>
        <v>0</v>
      </c>
      <c r="DB93" s="28">
        <f t="shared" si="285"/>
        <v>0</v>
      </c>
      <c r="DC93" s="28">
        <f t="shared" si="286"/>
        <v>0</v>
      </c>
      <c r="DD93" s="28">
        <f t="shared" si="287"/>
        <v>0</v>
      </c>
      <c r="DE93" s="28">
        <f t="shared" si="288"/>
        <v>0</v>
      </c>
      <c r="DF93" s="28">
        <f t="shared" si="289"/>
        <v>0</v>
      </c>
      <c r="DG93" s="28">
        <f t="shared" si="290"/>
        <v>0</v>
      </c>
      <c r="DH93" s="28">
        <f t="shared" si="291"/>
        <v>0</v>
      </c>
      <c r="DI93" s="28">
        <f t="shared" si="292"/>
        <v>0</v>
      </c>
      <c r="DJ93" s="26">
        <f t="shared" si="293"/>
        <v>8046804.17</v>
      </c>
    </row>
    <row r="94" spans="1:114" ht="25.5">
      <c r="A94" s="467"/>
      <c r="B94" s="70" t="s">
        <v>139</v>
      </c>
      <c r="C94" s="49" t="s">
        <v>129</v>
      </c>
      <c r="D94" s="256" t="s">
        <v>140</v>
      </c>
      <c r="E94" s="35">
        <f>КФК!E58</f>
        <v>76768</v>
      </c>
      <c r="F94" s="35">
        <f>КФК!F58</f>
        <v>76768</v>
      </c>
      <c r="G94" s="35"/>
      <c r="H94" s="35"/>
      <c r="I94" s="35"/>
      <c r="J94" s="35"/>
      <c r="K94" s="35"/>
      <c r="L94" s="35"/>
      <c r="M94" s="35"/>
      <c r="N94" s="35"/>
      <c r="O94" s="35"/>
      <c r="P94" s="15">
        <f aca="true" t="shared" si="295" ref="P94:P133">J94+E94</f>
        <v>76768</v>
      </c>
      <c r="Q94" s="35"/>
      <c r="R94" s="35"/>
      <c r="S94" s="35"/>
      <c r="T94" s="35"/>
      <c r="U94" s="35"/>
      <c r="V94" s="35"/>
      <c r="W94" s="35"/>
      <c r="X94" s="35"/>
      <c r="Y94" s="35"/>
      <c r="Z94" s="35"/>
      <c r="AA94" s="35"/>
      <c r="AB94" s="15">
        <f t="shared" si="234"/>
        <v>0</v>
      </c>
      <c r="AC94" s="35">
        <f t="shared" si="235"/>
        <v>76768</v>
      </c>
      <c r="AD94" s="35">
        <f t="shared" si="236"/>
        <v>76768</v>
      </c>
      <c r="AE94" s="35">
        <f t="shared" si="237"/>
        <v>0</v>
      </c>
      <c r="AF94" s="35">
        <f t="shared" si="238"/>
        <v>0</v>
      </c>
      <c r="AG94" s="35">
        <f t="shared" si="239"/>
        <v>0</v>
      </c>
      <c r="AH94" s="35">
        <f t="shared" si="240"/>
        <v>0</v>
      </c>
      <c r="AI94" s="35">
        <f t="shared" si="241"/>
        <v>0</v>
      </c>
      <c r="AJ94" s="35">
        <f t="shared" si="242"/>
        <v>0</v>
      </c>
      <c r="AK94" s="35">
        <f t="shared" si="243"/>
        <v>0</v>
      </c>
      <c r="AL94" s="35">
        <f t="shared" si="244"/>
        <v>0</v>
      </c>
      <c r="AM94" s="35">
        <f t="shared" si="245"/>
        <v>0</v>
      </c>
      <c r="AN94" s="15">
        <f aca="true" t="shared" si="296" ref="AN94:AN138">AH94+AC94</f>
        <v>76768</v>
      </c>
      <c r="AO94" s="28">
        <v>489.62</v>
      </c>
      <c r="AP94" s="28">
        <v>489.62</v>
      </c>
      <c r="AQ94" s="35"/>
      <c r="AR94" s="35"/>
      <c r="AS94" s="35"/>
      <c r="AT94" s="35"/>
      <c r="AU94" s="35"/>
      <c r="AV94" s="35"/>
      <c r="AW94" s="35"/>
      <c r="AX94" s="35"/>
      <c r="AY94" s="35"/>
      <c r="AZ94" s="15">
        <f t="shared" si="246"/>
        <v>489.62</v>
      </c>
      <c r="BA94" s="35">
        <f t="shared" si="247"/>
        <v>77257.62</v>
      </c>
      <c r="BB94" s="35">
        <f t="shared" si="248"/>
        <v>77257.62</v>
      </c>
      <c r="BC94" s="35">
        <f t="shared" si="249"/>
        <v>0</v>
      </c>
      <c r="BD94" s="35">
        <f t="shared" si="250"/>
        <v>0</v>
      </c>
      <c r="BE94" s="35">
        <f t="shared" si="251"/>
        <v>0</v>
      </c>
      <c r="BF94" s="35">
        <f t="shared" si="252"/>
        <v>0</v>
      </c>
      <c r="BG94" s="35">
        <f t="shared" si="253"/>
        <v>0</v>
      </c>
      <c r="BH94" s="35">
        <f t="shared" si="254"/>
        <v>0</v>
      </c>
      <c r="BI94" s="35">
        <f t="shared" si="255"/>
        <v>0</v>
      </c>
      <c r="BJ94" s="35">
        <f t="shared" si="256"/>
        <v>0</v>
      </c>
      <c r="BK94" s="35">
        <f t="shared" si="257"/>
        <v>0</v>
      </c>
      <c r="BL94" s="15">
        <f aca="true" t="shared" si="297" ref="BL94:BL133">BF94+BA94</f>
        <v>77257.62</v>
      </c>
      <c r="BM94" s="28">
        <v>-525.45</v>
      </c>
      <c r="BN94" s="28">
        <f t="shared" si="294"/>
        <v>-525.45</v>
      </c>
      <c r="BO94" s="35"/>
      <c r="BP94" s="35"/>
      <c r="BQ94" s="35"/>
      <c r="BR94" s="35"/>
      <c r="BS94" s="35"/>
      <c r="BT94" s="35"/>
      <c r="BU94" s="35"/>
      <c r="BV94" s="35"/>
      <c r="BW94" s="35"/>
      <c r="BX94" s="15">
        <f t="shared" si="258"/>
        <v>-525.45</v>
      </c>
      <c r="BY94" s="44">
        <f t="shared" si="259"/>
        <v>76732.17</v>
      </c>
      <c r="BZ94" s="44">
        <f t="shared" si="260"/>
        <v>76732.17</v>
      </c>
      <c r="CA94" s="44">
        <f t="shared" si="261"/>
        <v>0</v>
      </c>
      <c r="CB94" s="44">
        <f t="shared" si="262"/>
        <v>0</v>
      </c>
      <c r="CC94" s="44">
        <f t="shared" si="263"/>
        <v>0</v>
      </c>
      <c r="CD94" s="44">
        <f t="shared" si="264"/>
        <v>0</v>
      </c>
      <c r="CE94" s="44">
        <f t="shared" si="265"/>
        <v>0</v>
      </c>
      <c r="CF94" s="44">
        <f t="shared" si="266"/>
        <v>0</v>
      </c>
      <c r="CG94" s="44">
        <f t="shared" si="267"/>
        <v>0</v>
      </c>
      <c r="CH94" s="44">
        <f t="shared" si="268"/>
        <v>0</v>
      </c>
      <c r="CI94" s="44">
        <f t="shared" si="269"/>
        <v>0</v>
      </c>
      <c r="CJ94" s="40">
        <f aca="true" t="shared" si="298" ref="CJ94:CJ132">CD94+BY94</f>
        <v>76732.17</v>
      </c>
      <c r="CK94" s="247">
        <v>86471.37</v>
      </c>
      <c r="CL94" s="247">
        <f t="shared" si="282"/>
        <v>9739.199999999997</v>
      </c>
      <c r="CM94" s="28">
        <v>9739.2</v>
      </c>
      <c r="CN94" s="28">
        <v>9739.2</v>
      </c>
      <c r="CO94" s="44"/>
      <c r="CP94" s="44"/>
      <c r="CQ94" s="44"/>
      <c r="CR94" s="44"/>
      <c r="CS94" s="44"/>
      <c r="CT94" s="44"/>
      <c r="CU94" s="44"/>
      <c r="CV94" s="44"/>
      <c r="CW94" s="44"/>
      <c r="CX94" s="40">
        <f t="shared" si="283"/>
        <v>9739.2</v>
      </c>
      <c r="CY94" s="28">
        <f t="shared" si="271"/>
        <v>86471.37</v>
      </c>
      <c r="CZ94" s="28">
        <f t="shared" si="272"/>
        <v>86471.37</v>
      </c>
      <c r="DA94" s="28">
        <f t="shared" si="284"/>
        <v>0</v>
      </c>
      <c r="DB94" s="28">
        <f t="shared" si="285"/>
        <v>0</v>
      </c>
      <c r="DC94" s="28">
        <f t="shared" si="286"/>
        <v>0</v>
      </c>
      <c r="DD94" s="28">
        <f t="shared" si="287"/>
        <v>0</v>
      </c>
      <c r="DE94" s="28">
        <f t="shared" si="288"/>
        <v>0</v>
      </c>
      <c r="DF94" s="28">
        <f t="shared" si="289"/>
        <v>0</v>
      </c>
      <c r="DG94" s="28">
        <f t="shared" si="290"/>
        <v>0</v>
      </c>
      <c r="DH94" s="28">
        <f t="shared" si="291"/>
        <v>0</v>
      </c>
      <c r="DI94" s="28">
        <f t="shared" si="292"/>
        <v>0</v>
      </c>
      <c r="DJ94" s="26">
        <f t="shared" si="293"/>
        <v>86471.37</v>
      </c>
    </row>
    <row r="95" spans="1:114" ht="12.75">
      <c r="A95" s="467"/>
      <c r="B95" s="70" t="s">
        <v>141</v>
      </c>
      <c r="C95" s="49" t="s">
        <v>129</v>
      </c>
      <c r="D95" s="256" t="s">
        <v>142</v>
      </c>
      <c r="E95" s="35">
        <f>КФК!E59</f>
        <v>19500</v>
      </c>
      <c r="F95" s="35">
        <f>КФК!F59</f>
        <v>19500</v>
      </c>
      <c r="G95" s="35"/>
      <c r="H95" s="35"/>
      <c r="I95" s="35"/>
      <c r="J95" s="35"/>
      <c r="K95" s="35"/>
      <c r="L95" s="35"/>
      <c r="M95" s="35"/>
      <c r="N95" s="35"/>
      <c r="O95" s="35"/>
      <c r="P95" s="15">
        <f t="shared" si="295"/>
        <v>19500</v>
      </c>
      <c r="Q95" s="35"/>
      <c r="R95" s="35"/>
      <c r="S95" s="35"/>
      <c r="T95" s="35"/>
      <c r="U95" s="35"/>
      <c r="V95" s="35"/>
      <c r="W95" s="35"/>
      <c r="X95" s="35"/>
      <c r="Y95" s="35"/>
      <c r="Z95" s="35"/>
      <c r="AA95" s="35"/>
      <c r="AB95" s="15">
        <f t="shared" si="234"/>
        <v>0</v>
      </c>
      <c r="AC95" s="35">
        <f t="shared" si="235"/>
        <v>19500</v>
      </c>
      <c r="AD95" s="35">
        <f t="shared" si="236"/>
        <v>19500</v>
      </c>
      <c r="AE95" s="35">
        <f t="shared" si="237"/>
        <v>0</v>
      </c>
      <c r="AF95" s="35">
        <f t="shared" si="238"/>
        <v>0</v>
      </c>
      <c r="AG95" s="35">
        <f t="shared" si="239"/>
        <v>0</v>
      </c>
      <c r="AH95" s="35">
        <f t="shared" si="240"/>
        <v>0</v>
      </c>
      <c r="AI95" s="35">
        <f t="shared" si="241"/>
        <v>0</v>
      </c>
      <c r="AJ95" s="35">
        <f t="shared" si="242"/>
        <v>0</v>
      </c>
      <c r="AK95" s="35">
        <f t="shared" si="243"/>
        <v>0</v>
      </c>
      <c r="AL95" s="35">
        <f t="shared" si="244"/>
        <v>0</v>
      </c>
      <c r="AM95" s="35">
        <f t="shared" si="245"/>
        <v>0</v>
      </c>
      <c r="AN95" s="15">
        <f t="shared" si="296"/>
        <v>19500</v>
      </c>
      <c r="AO95" s="28"/>
      <c r="AP95" s="28"/>
      <c r="AQ95" s="35"/>
      <c r="AR95" s="35"/>
      <c r="AS95" s="35"/>
      <c r="AT95" s="35"/>
      <c r="AU95" s="35"/>
      <c r="AV95" s="35"/>
      <c r="AW95" s="35"/>
      <c r="AX95" s="35"/>
      <c r="AY95" s="35"/>
      <c r="AZ95" s="15">
        <f t="shared" si="246"/>
        <v>0</v>
      </c>
      <c r="BA95" s="35">
        <f t="shared" si="247"/>
        <v>19500</v>
      </c>
      <c r="BB95" s="35">
        <f t="shared" si="248"/>
        <v>19500</v>
      </c>
      <c r="BC95" s="35">
        <f t="shared" si="249"/>
        <v>0</v>
      </c>
      <c r="BD95" s="35">
        <f t="shared" si="250"/>
        <v>0</v>
      </c>
      <c r="BE95" s="35">
        <f t="shared" si="251"/>
        <v>0</v>
      </c>
      <c r="BF95" s="35">
        <f t="shared" si="252"/>
        <v>0</v>
      </c>
      <c r="BG95" s="35">
        <f t="shared" si="253"/>
        <v>0</v>
      </c>
      <c r="BH95" s="35">
        <f t="shared" si="254"/>
        <v>0</v>
      </c>
      <c r="BI95" s="35">
        <f t="shared" si="255"/>
        <v>0</v>
      </c>
      <c r="BJ95" s="35">
        <f t="shared" si="256"/>
        <v>0</v>
      </c>
      <c r="BK95" s="35">
        <f t="shared" si="257"/>
        <v>0</v>
      </c>
      <c r="BL95" s="15">
        <f t="shared" si="297"/>
        <v>19500</v>
      </c>
      <c r="BM95" s="28">
        <v>-2580</v>
      </c>
      <c r="BN95" s="28">
        <f t="shared" si="294"/>
        <v>-2580</v>
      </c>
      <c r="BO95" s="35"/>
      <c r="BP95" s="35"/>
      <c r="BQ95" s="35"/>
      <c r="BR95" s="35"/>
      <c r="BS95" s="35"/>
      <c r="BT95" s="35"/>
      <c r="BU95" s="35"/>
      <c r="BV95" s="35"/>
      <c r="BW95" s="35"/>
      <c r="BX95" s="15">
        <f t="shared" si="258"/>
        <v>-2580</v>
      </c>
      <c r="BY95" s="44">
        <f t="shared" si="259"/>
        <v>16920</v>
      </c>
      <c r="BZ95" s="44">
        <f t="shared" si="260"/>
        <v>16920</v>
      </c>
      <c r="CA95" s="44">
        <f t="shared" si="261"/>
        <v>0</v>
      </c>
      <c r="CB95" s="44">
        <f t="shared" si="262"/>
        <v>0</v>
      </c>
      <c r="CC95" s="44">
        <f t="shared" si="263"/>
        <v>0</v>
      </c>
      <c r="CD95" s="44">
        <f t="shared" si="264"/>
        <v>0</v>
      </c>
      <c r="CE95" s="44">
        <f t="shared" si="265"/>
        <v>0</v>
      </c>
      <c r="CF95" s="44">
        <f t="shared" si="266"/>
        <v>0</v>
      </c>
      <c r="CG95" s="44">
        <f t="shared" si="267"/>
        <v>0</v>
      </c>
      <c r="CH95" s="44">
        <f t="shared" si="268"/>
        <v>0</v>
      </c>
      <c r="CI95" s="44">
        <f t="shared" si="269"/>
        <v>0</v>
      </c>
      <c r="CJ95" s="40">
        <f t="shared" si="298"/>
        <v>16920</v>
      </c>
      <c r="CK95" s="247">
        <v>16046.77</v>
      </c>
      <c r="CL95" s="247">
        <f t="shared" si="282"/>
        <v>-873.2299999999996</v>
      </c>
      <c r="CM95" s="28">
        <v>-873.23</v>
      </c>
      <c r="CN95" s="28">
        <v>-873.23</v>
      </c>
      <c r="CO95" s="44"/>
      <c r="CP95" s="44"/>
      <c r="CQ95" s="44"/>
      <c r="CR95" s="44"/>
      <c r="CS95" s="44"/>
      <c r="CT95" s="44"/>
      <c r="CU95" s="44"/>
      <c r="CV95" s="44"/>
      <c r="CW95" s="44"/>
      <c r="CX95" s="40">
        <f t="shared" si="283"/>
        <v>-873.23</v>
      </c>
      <c r="CY95" s="28">
        <f t="shared" si="271"/>
        <v>16046.77</v>
      </c>
      <c r="CZ95" s="28">
        <f t="shared" si="272"/>
        <v>16046.77</v>
      </c>
      <c r="DA95" s="28">
        <f t="shared" si="284"/>
        <v>0</v>
      </c>
      <c r="DB95" s="28">
        <f t="shared" si="285"/>
        <v>0</v>
      </c>
      <c r="DC95" s="28">
        <f t="shared" si="286"/>
        <v>0</v>
      </c>
      <c r="DD95" s="28">
        <f t="shared" si="287"/>
        <v>0</v>
      </c>
      <c r="DE95" s="28">
        <f t="shared" si="288"/>
        <v>0</v>
      </c>
      <c r="DF95" s="28">
        <f t="shared" si="289"/>
        <v>0</v>
      </c>
      <c r="DG95" s="28">
        <f t="shared" si="290"/>
        <v>0</v>
      </c>
      <c r="DH95" s="28">
        <f t="shared" si="291"/>
        <v>0</v>
      </c>
      <c r="DI95" s="28">
        <f t="shared" si="292"/>
        <v>0</v>
      </c>
      <c r="DJ95" s="26">
        <f t="shared" si="293"/>
        <v>16046.77</v>
      </c>
    </row>
    <row r="96" spans="1:114" ht="25.5">
      <c r="A96" s="467"/>
      <c r="B96" s="70" t="s">
        <v>143</v>
      </c>
      <c r="C96" s="49" t="s">
        <v>129</v>
      </c>
      <c r="D96" s="256" t="s">
        <v>144</v>
      </c>
      <c r="E96" s="35">
        <f>КФК!E60</f>
        <v>9049958</v>
      </c>
      <c r="F96" s="35">
        <f>КФК!F60</f>
        <v>9049958</v>
      </c>
      <c r="G96" s="35"/>
      <c r="H96" s="35"/>
      <c r="I96" s="35"/>
      <c r="J96" s="35"/>
      <c r="K96" s="35"/>
      <c r="L96" s="35"/>
      <c r="M96" s="35"/>
      <c r="N96" s="35"/>
      <c r="O96" s="35"/>
      <c r="P96" s="15">
        <f t="shared" si="295"/>
        <v>9049958</v>
      </c>
      <c r="Q96" s="35"/>
      <c r="R96" s="35"/>
      <c r="S96" s="35"/>
      <c r="T96" s="35"/>
      <c r="U96" s="35"/>
      <c r="V96" s="35"/>
      <c r="W96" s="35"/>
      <c r="X96" s="35"/>
      <c r="Y96" s="35"/>
      <c r="Z96" s="35"/>
      <c r="AA96" s="35"/>
      <c r="AB96" s="15">
        <f t="shared" si="234"/>
        <v>0</v>
      </c>
      <c r="AC96" s="35">
        <f t="shared" si="235"/>
        <v>9049958</v>
      </c>
      <c r="AD96" s="35">
        <f t="shared" si="236"/>
        <v>9049958</v>
      </c>
      <c r="AE96" s="35">
        <f t="shared" si="237"/>
        <v>0</v>
      </c>
      <c r="AF96" s="35">
        <f t="shared" si="238"/>
        <v>0</v>
      </c>
      <c r="AG96" s="35">
        <f t="shared" si="239"/>
        <v>0</v>
      </c>
      <c r="AH96" s="35">
        <f t="shared" si="240"/>
        <v>0</v>
      </c>
      <c r="AI96" s="35">
        <f t="shared" si="241"/>
        <v>0</v>
      </c>
      <c r="AJ96" s="35">
        <f t="shared" si="242"/>
        <v>0</v>
      </c>
      <c r="AK96" s="35">
        <f t="shared" si="243"/>
        <v>0</v>
      </c>
      <c r="AL96" s="35">
        <f t="shared" si="244"/>
        <v>0</v>
      </c>
      <c r="AM96" s="35">
        <f t="shared" si="245"/>
        <v>0</v>
      </c>
      <c r="AN96" s="15">
        <f t="shared" si="296"/>
        <v>9049958</v>
      </c>
      <c r="AO96" s="28">
        <v>177033.4</v>
      </c>
      <c r="AP96" s="28">
        <v>177033.4</v>
      </c>
      <c r="AQ96" s="35"/>
      <c r="AR96" s="35"/>
      <c r="AS96" s="35"/>
      <c r="AT96" s="35"/>
      <c r="AU96" s="35"/>
      <c r="AV96" s="35"/>
      <c r="AW96" s="35"/>
      <c r="AX96" s="35"/>
      <c r="AY96" s="35"/>
      <c r="AZ96" s="15">
        <f t="shared" si="246"/>
        <v>177033.4</v>
      </c>
      <c r="BA96" s="35">
        <f t="shared" si="247"/>
        <v>9226991.4</v>
      </c>
      <c r="BB96" s="35">
        <f t="shared" si="248"/>
        <v>9226991.4</v>
      </c>
      <c r="BC96" s="35">
        <f t="shared" si="249"/>
        <v>0</v>
      </c>
      <c r="BD96" s="35">
        <f t="shared" si="250"/>
        <v>0</v>
      </c>
      <c r="BE96" s="35">
        <f t="shared" si="251"/>
        <v>0</v>
      </c>
      <c r="BF96" s="35">
        <f t="shared" si="252"/>
        <v>0</v>
      </c>
      <c r="BG96" s="35">
        <f t="shared" si="253"/>
        <v>0</v>
      </c>
      <c r="BH96" s="35">
        <f t="shared" si="254"/>
        <v>0</v>
      </c>
      <c r="BI96" s="35">
        <f t="shared" si="255"/>
        <v>0</v>
      </c>
      <c r="BJ96" s="35">
        <f t="shared" si="256"/>
        <v>0</v>
      </c>
      <c r="BK96" s="35">
        <f t="shared" si="257"/>
        <v>0</v>
      </c>
      <c r="BL96" s="15">
        <f t="shared" si="297"/>
        <v>9226991.4</v>
      </c>
      <c r="BM96" s="28">
        <v>84758.88</v>
      </c>
      <c r="BN96" s="28">
        <f t="shared" si="294"/>
        <v>84758.88</v>
      </c>
      <c r="BO96" s="35"/>
      <c r="BP96" s="35"/>
      <c r="BQ96" s="35"/>
      <c r="BR96" s="35"/>
      <c r="BS96" s="35"/>
      <c r="BT96" s="35"/>
      <c r="BU96" s="35"/>
      <c r="BV96" s="35"/>
      <c r="BW96" s="35"/>
      <c r="BX96" s="15">
        <f t="shared" si="258"/>
        <v>84758.88</v>
      </c>
      <c r="BY96" s="44">
        <f t="shared" si="259"/>
        <v>9311750.280000001</v>
      </c>
      <c r="BZ96" s="44">
        <f t="shared" si="260"/>
        <v>9311750.280000001</v>
      </c>
      <c r="CA96" s="44">
        <f t="shared" si="261"/>
        <v>0</v>
      </c>
      <c r="CB96" s="44">
        <f t="shared" si="262"/>
        <v>0</v>
      </c>
      <c r="CC96" s="44">
        <f t="shared" si="263"/>
        <v>0</v>
      </c>
      <c r="CD96" s="44">
        <f t="shared" si="264"/>
        <v>0</v>
      </c>
      <c r="CE96" s="44">
        <f t="shared" si="265"/>
        <v>0</v>
      </c>
      <c r="CF96" s="44">
        <f t="shared" si="266"/>
        <v>0</v>
      </c>
      <c r="CG96" s="44">
        <f t="shared" si="267"/>
        <v>0</v>
      </c>
      <c r="CH96" s="44">
        <f t="shared" si="268"/>
        <v>0</v>
      </c>
      <c r="CI96" s="44">
        <f t="shared" si="269"/>
        <v>0</v>
      </c>
      <c r="CJ96" s="40">
        <f t="shared" si="298"/>
        <v>9311750.280000001</v>
      </c>
      <c r="CK96" s="247">
        <v>9464555.86</v>
      </c>
      <c r="CL96" s="247">
        <f t="shared" si="282"/>
        <v>152805.5799999982</v>
      </c>
      <c r="CM96" s="28">
        <v>152805.58</v>
      </c>
      <c r="CN96" s="28">
        <v>152805.58</v>
      </c>
      <c r="CO96" s="44"/>
      <c r="CP96" s="44"/>
      <c r="CQ96" s="44"/>
      <c r="CR96" s="44"/>
      <c r="CS96" s="44"/>
      <c r="CT96" s="44"/>
      <c r="CU96" s="44"/>
      <c r="CV96" s="44"/>
      <c r="CW96" s="44"/>
      <c r="CX96" s="40">
        <f t="shared" si="283"/>
        <v>152805.58</v>
      </c>
      <c r="CY96" s="28">
        <f t="shared" si="271"/>
        <v>9464555.860000001</v>
      </c>
      <c r="CZ96" s="28">
        <f t="shared" si="272"/>
        <v>9464555.860000001</v>
      </c>
      <c r="DA96" s="28">
        <f t="shared" si="284"/>
        <v>0</v>
      </c>
      <c r="DB96" s="28">
        <f t="shared" si="285"/>
        <v>0</v>
      </c>
      <c r="DC96" s="28">
        <f t="shared" si="286"/>
        <v>0</v>
      </c>
      <c r="DD96" s="28">
        <f t="shared" si="287"/>
        <v>0</v>
      </c>
      <c r="DE96" s="28">
        <f t="shared" si="288"/>
        <v>0</v>
      </c>
      <c r="DF96" s="28">
        <f t="shared" si="289"/>
        <v>0</v>
      </c>
      <c r="DG96" s="28">
        <f t="shared" si="290"/>
        <v>0</v>
      </c>
      <c r="DH96" s="28">
        <f t="shared" si="291"/>
        <v>0</v>
      </c>
      <c r="DI96" s="28">
        <f t="shared" si="292"/>
        <v>0</v>
      </c>
      <c r="DJ96" s="26">
        <f t="shared" si="293"/>
        <v>9464555.860000001</v>
      </c>
    </row>
    <row r="97" spans="1:114" ht="25.5">
      <c r="A97" s="467"/>
      <c r="B97" s="70" t="s">
        <v>145</v>
      </c>
      <c r="C97" s="49" t="s">
        <v>71</v>
      </c>
      <c r="D97" s="256" t="s">
        <v>146</v>
      </c>
      <c r="E97" s="35">
        <f>КФК!E61</f>
        <v>9259314</v>
      </c>
      <c r="F97" s="35">
        <f>КФК!F61</f>
        <v>9259314</v>
      </c>
      <c r="G97" s="35"/>
      <c r="H97" s="35"/>
      <c r="I97" s="35"/>
      <c r="J97" s="35"/>
      <c r="K97" s="35"/>
      <c r="L97" s="35"/>
      <c r="M97" s="35"/>
      <c r="N97" s="35"/>
      <c r="O97" s="35"/>
      <c r="P97" s="15">
        <f t="shared" si="295"/>
        <v>9259314</v>
      </c>
      <c r="Q97" s="35"/>
      <c r="R97" s="35"/>
      <c r="S97" s="35"/>
      <c r="T97" s="35"/>
      <c r="U97" s="35"/>
      <c r="V97" s="35"/>
      <c r="W97" s="35"/>
      <c r="X97" s="35"/>
      <c r="Y97" s="35"/>
      <c r="Z97" s="35"/>
      <c r="AA97" s="35"/>
      <c r="AB97" s="15">
        <f t="shared" si="234"/>
        <v>0</v>
      </c>
      <c r="AC97" s="35">
        <f t="shared" si="235"/>
        <v>9259314</v>
      </c>
      <c r="AD97" s="35">
        <f t="shared" si="236"/>
        <v>9259314</v>
      </c>
      <c r="AE97" s="35">
        <f t="shared" si="237"/>
        <v>0</v>
      </c>
      <c r="AF97" s="35">
        <f t="shared" si="238"/>
        <v>0</v>
      </c>
      <c r="AG97" s="35">
        <f t="shared" si="239"/>
        <v>0</v>
      </c>
      <c r="AH97" s="35">
        <f t="shared" si="240"/>
        <v>0</v>
      </c>
      <c r="AI97" s="35">
        <f t="shared" si="241"/>
        <v>0</v>
      </c>
      <c r="AJ97" s="35">
        <f t="shared" si="242"/>
        <v>0</v>
      </c>
      <c r="AK97" s="35">
        <f t="shared" si="243"/>
        <v>0</v>
      </c>
      <c r="AL97" s="35">
        <f t="shared" si="244"/>
        <v>0</v>
      </c>
      <c r="AM97" s="35">
        <f t="shared" si="245"/>
        <v>0</v>
      </c>
      <c r="AN97" s="15">
        <f t="shared" si="296"/>
        <v>9259314</v>
      </c>
      <c r="AO97" s="28">
        <v>7957.2</v>
      </c>
      <c r="AP97" s="28">
        <v>7957.2</v>
      </c>
      <c r="AQ97" s="35"/>
      <c r="AR97" s="35"/>
      <c r="AS97" s="35"/>
      <c r="AT97" s="35"/>
      <c r="AU97" s="35"/>
      <c r="AV97" s="35"/>
      <c r="AW97" s="35"/>
      <c r="AX97" s="35"/>
      <c r="AY97" s="35"/>
      <c r="AZ97" s="15">
        <f t="shared" si="246"/>
        <v>7957.2</v>
      </c>
      <c r="BA97" s="35">
        <f t="shared" si="247"/>
        <v>9267271.2</v>
      </c>
      <c r="BB97" s="35">
        <f t="shared" si="248"/>
        <v>9267271.2</v>
      </c>
      <c r="BC97" s="35">
        <f t="shared" si="249"/>
        <v>0</v>
      </c>
      <c r="BD97" s="35">
        <f t="shared" si="250"/>
        <v>0</v>
      </c>
      <c r="BE97" s="35">
        <f t="shared" si="251"/>
        <v>0</v>
      </c>
      <c r="BF97" s="35">
        <f t="shared" si="252"/>
        <v>0</v>
      </c>
      <c r="BG97" s="35">
        <f t="shared" si="253"/>
        <v>0</v>
      </c>
      <c r="BH97" s="35">
        <f t="shared" si="254"/>
        <v>0</v>
      </c>
      <c r="BI97" s="35">
        <f t="shared" si="255"/>
        <v>0</v>
      </c>
      <c r="BJ97" s="35">
        <f t="shared" si="256"/>
        <v>0</v>
      </c>
      <c r="BK97" s="35">
        <f t="shared" si="257"/>
        <v>0</v>
      </c>
      <c r="BL97" s="15">
        <f t="shared" si="297"/>
        <v>9267271.2</v>
      </c>
      <c r="BM97" s="28">
        <v>138032.5</v>
      </c>
      <c r="BN97" s="28">
        <f t="shared" si="294"/>
        <v>138032.5</v>
      </c>
      <c r="BO97" s="35"/>
      <c r="BP97" s="35"/>
      <c r="BQ97" s="35"/>
      <c r="BR97" s="35"/>
      <c r="BS97" s="35"/>
      <c r="BT97" s="35"/>
      <c r="BU97" s="35"/>
      <c r="BV97" s="35"/>
      <c r="BW97" s="35"/>
      <c r="BX97" s="15">
        <f t="shared" si="258"/>
        <v>138032.5</v>
      </c>
      <c r="BY97" s="44">
        <f t="shared" si="259"/>
        <v>9405303.7</v>
      </c>
      <c r="BZ97" s="44">
        <f t="shared" si="260"/>
        <v>9405303.7</v>
      </c>
      <c r="CA97" s="44">
        <f t="shared" si="261"/>
        <v>0</v>
      </c>
      <c r="CB97" s="44">
        <f t="shared" si="262"/>
        <v>0</v>
      </c>
      <c r="CC97" s="44">
        <f t="shared" si="263"/>
        <v>0</v>
      </c>
      <c r="CD97" s="44">
        <f t="shared" si="264"/>
        <v>0</v>
      </c>
      <c r="CE97" s="44">
        <f t="shared" si="265"/>
        <v>0</v>
      </c>
      <c r="CF97" s="44">
        <f t="shared" si="266"/>
        <v>0</v>
      </c>
      <c r="CG97" s="44">
        <f t="shared" si="267"/>
        <v>0</v>
      </c>
      <c r="CH97" s="44">
        <f t="shared" si="268"/>
        <v>0</v>
      </c>
      <c r="CI97" s="44">
        <f t="shared" si="269"/>
        <v>0</v>
      </c>
      <c r="CJ97" s="40">
        <f t="shared" si="298"/>
        <v>9405303.7</v>
      </c>
      <c r="CK97" s="247">
        <v>9463898.16</v>
      </c>
      <c r="CL97" s="247">
        <f t="shared" si="282"/>
        <v>58594.460000000894</v>
      </c>
      <c r="CM97" s="28">
        <v>58594.46</v>
      </c>
      <c r="CN97" s="28">
        <v>58594.46</v>
      </c>
      <c r="CO97" s="44"/>
      <c r="CP97" s="44"/>
      <c r="CQ97" s="44"/>
      <c r="CR97" s="44"/>
      <c r="CS97" s="44"/>
      <c r="CT97" s="44"/>
      <c r="CU97" s="44"/>
      <c r="CV97" s="44"/>
      <c r="CW97" s="44"/>
      <c r="CX97" s="40">
        <f t="shared" si="283"/>
        <v>58594.46</v>
      </c>
      <c r="CY97" s="28">
        <f t="shared" si="271"/>
        <v>9463898.16</v>
      </c>
      <c r="CZ97" s="28">
        <f t="shared" si="272"/>
        <v>9463898.16</v>
      </c>
      <c r="DA97" s="28">
        <f t="shared" si="284"/>
        <v>0</v>
      </c>
      <c r="DB97" s="28">
        <f t="shared" si="285"/>
        <v>0</v>
      </c>
      <c r="DC97" s="28">
        <f t="shared" si="286"/>
        <v>0</v>
      </c>
      <c r="DD97" s="28">
        <f t="shared" si="287"/>
        <v>0</v>
      </c>
      <c r="DE97" s="28">
        <f t="shared" si="288"/>
        <v>0</v>
      </c>
      <c r="DF97" s="28">
        <f t="shared" si="289"/>
        <v>0</v>
      </c>
      <c r="DG97" s="28">
        <f t="shared" si="290"/>
        <v>0</v>
      </c>
      <c r="DH97" s="28">
        <f t="shared" si="291"/>
        <v>0</v>
      </c>
      <c r="DI97" s="28">
        <f t="shared" si="292"/>
        <v>0</v>
      </c>
      <c r="DJ97" s="26">
        <f t="shared" si="293"/>
        <v>9463898.16</v>
      </c>
    </row>
    <row r="98" spans="1:114" ht="25.5">
      <c r="A98" s="467"/>
      <c r="B98" s="70" t="s">
        <v>147</v>
      </c>
      <c r="C98" s="49" t="s">
        <v>71</v>
      </c>
      <c r="D98" s="256" t="s">
        <v>148</v>
      </c>
      <c r="E98" s="35">
        <f>КФК!E62</f>
        <v>810150</v>
      </c>
      <c r="F98" s="35">
        <f>КФК!F62</f>
        <v>810150</v>
      </c>
      <c r="G98" s="35"/>
      <c r="H98" s="35"/>
      <c r="I98" s="35"/>
      <c r="J98" s="35"/>
      <c r="K98" s="35"/>
      <c r="L98" s="35"/>
      <c r="M98" s="35"/>
      <c r="N98" s="35"/>
      <c r="O98" s="35"/>
      <c r="P98" s="15">
        <f t="shared" si="295"/>
        <v>810150</v>
      </c>
      <c r="Q98" s="35"/>
      <c r="R98" s="35"/>
      <c r="S98" s="35"/>
      <c r="T98" s="35"/>
      <c r="U98" s="35"/>
      <c r="V98" s="35"/>
      <c r="W98" s="35"/>
      <c r="X98" s="35"/>
      <c r="Y98" s="35"/>
      <c r="Z98" s="35"/>
      <c r="AA98" s="35"/>
      <c r="AB98" s="15">
        <f t="shared" si="234"/>
        <v>0</v>
      </c>
      <c r="AC98" s="35">
        <f t="shared" si="235"/>
        <v>810150</v>
      </c>
      <c r="AD98" s="35">
        <f t="shared" si="236"/>
        <v>810150</v>
      </c>
      <c r="AE98" s="35">
        <f t="shared" si="237"/>
        <v>0</v>
      </c>
      <c r="AF98" s="35">
        <f t="shared" si="238"/>
        <v>0</v>
      </c>
      <c r="AG98" s="35">
        <f t="shared" si="239"/>
        <v>0</v>
      </c>
      <c r="AH98" s="35">
        <f t="shared" si="240"/>
        <v>0</v>
      </c>
      <c r="AI98" s="35">
        <f t="shared" si="241"/>
        <v>0</v>
      </c>
      <c r="AJ98" s="35">
        <f t="shared" si="242"/>
        <v>0</v>
      </c>
      <c r="AK98" s="35">
        <f t="shared" si="243"/>
        <v>0</v>
      </c>
      <c r="AL98" s="35">
        <f t="shared" si="244"/>
        <v>0</v>
      </c>
      <c r="AM98" s="35">
        <f t="shared" si="245"/>
        <v>0</v>
      </c>
      <c r="AN98" s="15">
        <f t="shared" si="296"/>
        <v>810150</v>
      </c>
      <c r="AO98" s="28">
        <v>14.55</v>
      </c>
      <c r="AP98" s="28">
        <v>14.55</v>
      </c>
      <c r="AQ98" s="35"/>
      <c r="AR98" s="35"/>
      <c r="AS98" s="35"/>
      <c r="AT98" s="35"/>
      <c r="AU98" s="35"/>
      <c r="AV98" s="35"/>
      <c r="AW98" s="35"/>
      <c r="AX98" s="35"/>
      <c r="AY98" s="35"/>
      <c r="AZ98" s="15">
        <f t="shared" si="246"/>
        <v>14.55</v>
      </c>
      <c r="BA98" s="35">
        <f t="shared" si="247"/>
        <v>810164.55</v>
      </c>
      <c r="BB98" s="35">
        <f t="shared" si="248"/>
        <v>810164.55</v>
      </c>
      <c r="BC98" s="35">
        <f t="shared" si="249"/>
        <v>0</v>
      </c>
      <c r="BD98" s="35">
        <f t="shared" si="250"/>
        <v>0</v>
      </c>
      <c r="BE98" s="35">
        <f t="shared" si="251"/>
        <v>0</v>
      </c>
      <c r="BF98" s="35">
        <f t="shared" si="252"/>
        <v>0</v>
      </c>
      <c r="BG98" s="35">
        <f t="shared" si="253"/>
        <v>0</v>
      </c>
      <c r="BH98" s="35">
        <f t="shared" si="254"/>
        <v>0</v>
      </c>
      <c r="BI98" s="35">
        <f t="shared" si="255"/>
        <v>0</v>
      </c>
      <c r="BJ98" s="35">
        <f t="shared" si="256"/>
        <v>0</v>
      </c>
      <c r="BK98" s="35">
        <f t="shared" si="257"/>
        <v>0</v>
      </c>
      <c r="BL98" s="15">
        <f t="shared" si="297"/>
        <v>810164.55</v>
      </c>
      <c r="BM98" s="28">
        <v>-21801.02</v>
      </c>
      <c r="BN98" s="28">
        <f t="shared" si="294"/>
        <v>-21801.02</v>
      </c>
      <c r="BO98" s="35"/>
      <c r="BP98" s="35"/>
      <c r="BQ98" s="35"/>
      <c r="BR98" s="35"/>
      <c r="BS98" s="35"/>
      <c r="BT98" s="35"/>
      <c r="BU98" s="35"/>
      <c r="BV98" s="35"/>
      <c r="BW98" s="35"/>
      <c r="BX98" s="15">
        <f t="shared" si="258"/>
        <v>-21801.02</v>
      </c>
      <c r="BY98" s="44">
        <f t="shared" si="259"/>
        <v>788363.53</v>
      </c>
      <c r="BZ98" s="44">
        <f t="shared" si="260"/>
        <v>788363.53</v>
      </c>
      <c r="CA98" s="44">
        <f t="shared" si="261"/>
        <v>0</v>
      </c>
      <c r="CB98" s="44">
        <f t="shared" si="262"/>
        <v>0</v>
      </c>
      <c r="CC98" s="44">
        <f t="shared" si="263"/>
        <v>0</v>
      </c>
      <c r="CD98" s="44">
        <f t="shared" si="264"/>
        <v>0</v>
      </c>
      <c r="CE98" s="44">
        <f t="shared" si="265"/>
        <v>0</v>
      </c>
      <c r="CF98" s="44">
        <f t="shared" si="266"/>
        <v>0</v>
      </c>
      <c r="CG98" s="44">
        <f t="shared" si="267"/>
        <v>0</v>
      </c>
      <c r="CH98" s="44">
        <f t="shared" si="268"/>
        <v>0</v>
      </c>
      <c r="CI98" s="44">
        <f t="shared" si="269"/>
        <v>0</v>
      </c>
      <c r="CJ98" s="40">
        <f t="shared" si="298"/>
        <v>788363.53</v>
      </c>
      <c r="CK98" s="247">
        <v>825981.07</v>
      </c>
      <c r="CL98" s="247">
        <f t="shared" si="282"/>
        <v>37617.53999999992</v>
      </c>
      <c r="CM98" s="28">
        <v>37617.54</v>
      </c>
      <c r="CN98" s="28">
        <v>37617.54</v>
      </c>
      <c r="CO98" s="44"/>
      <c r="CP98" s="44"/>
      <c r="CQ98" s="44"/>
      <c r="CR98" s="44"/>
      <c r="CS98" s="44"/>
      <c r="CT98" s="44"/>
      <c r="CU98" s="44"/>
      <c r="CV98" s="44"/>
      <c r="CW98" s="44"/>
      <c r="CX98" s="40">
        <f t="shared" si="283"/>
        <v>37617.54</v>
      </c>
      <c r="CY98" s="28">
        <f t="shared" si="271"/>
        <v>825981.0700000001</v>
      </c>
      <c r="CZ98" s="28">
        <f t="shared" si="272"/>
        <v>825981.0700000001</v>
      </c>
      <c r="DA98" s="28">
        <f t="shared" si="284"/>
        <v>0</v>
      </c>
      <c r="DB98" s="28">
        <f t="shared" si="285"/>
        <v>0</v>
      </c>
      <c r="DC98" s="28">
        <f t="shared" si="286"/>
        <v>0</v>
      </c>
      <c r="DD98" s="28">
        <f t="shared" si="287"/>
        <v>0</v>
      </c>
      <c r="DE98" s="28">
        <f t="shared" si="288"/>
        <v>0</v>
      </c>
      <c r="DF98" s="28">
        <f t="shared" si="289"/>
        <v>0</v>
      </c>
      <c r="DG98" s="28">
        <f t="shared" si="290"/>
        <v>0</v>
      </c>
      <c r="DH98" s="28">
        <f t="shared" si="291"/>
        <v>0</v>
      </c>
      <c r="DI98" s="28">
        <f t="shared" si="292"/>
        <v>0</v>
      </c>
      <c r="DJ98" s="26">
        <f t="shared" si="293"/>
        <v>825981.0700000001</v>
      </c>
    </row>
    <row r="99" spans="1:114" ht="51">
      <c r="A99" s="467"/>
      <c r="B99" s="70" t="s">
        <v>149</v>
      </c>
      <c r="C99" s="49" t="s">
        <v>74</v>
      </c>
      <c r="D99" s="256" t="s">
        <v>150</v>
      </c>
      <c r="E99" s="35">
        <f>КФК!E63</f>
        <v>3520442</v>
      </c>
      <c r="F99" s="35">
        <f>КФК!F63</f>
        <v>3520442</v>
      </c>
      <c r="G99" s="35">
        <f>КФК!G63</f>
        <v>3396590</v>
      </c>
      <c r="H99" s="35">
        <f>КФК!H63</f>
        <v>71130</v>
      </c>
      <c r="I99" s="35">
        <f>КФК!I63</f>
        <v>0</v>
      </c>
      <c r="J99" s="35">
        <f>КФК!J63</f>
        <v>48800</v>
      </c>
      <c r="K99" s="35">
        <f>КФК!K63</f>
        <v>48800</v>
      </c>
      <c r="L99" s="35">
        <f>КФК!L63</f>
        <v>12000</v>
      </c>
      <c r="M99" s="35">
        <f>КФК!M63</f>
        <v>0</v>
      </c>
      <c r="N99" s="35">
        <f>КФК!N63</f>
        <v>0</v>
      </c>
      <c r="O99" s="35">
        <f>КФК!O63</f>
        <v>0</v>
      </c>
      <c r="P99" s="15">
        <f t="shared" si="295"/>
        <v>3569242</v>
      </c>
      <c r="Q99" s="35"/>
      <c r="R99" s="35"/>
      <c r="S99" s="35"/>
      <c r="T99" s="35"/>
      <c r="U99" s="35"/>
      <c r="V99" s="35"/>
      <c r="W99" s="35"/>
      <c r="X99" s="35"/>
      <c r="Y99" s="35"/>
      <c r="Z99" s="35"/>
      <c r="AA99" s="35"/>
      <c r="AB99" s="15">
        <f t="shared" si="234"/>
        <v>0</v>
      </c>
      <c r="AC99" s="35">
        <f t="shared" si="235"/>
        <v>3520442</v>
      </c>
      <c r="AD99" s="35">
        <f t="shared" si="236"/>
        <v>3520442</v>
      </c>
      <c r="AE99" s="35">
        <f t="shared" si="237"/>
        <v>3396590</v>
      </c>
      <c r="AF99" s="35">
        <f t="shared" si="238"/>
        <v>71130</v>
      </c>
      <c r="AG99" s="35">
        <f t="shared" si="239"/>
        <v>0</v>
      </c>
      <c r="AH99" s="35">
        <f t="shared" si="240"/>
        <v>48800</v>
      </c>
      <c r="AI99" s="35">
        <f t="shared" si="241"/>
        <v>48800</v>
      </c>
      <c r="AJ99" s="35">
        <f t="shared" si="242"/>
        <v>12000</v>
      </c>
      <c r="AK99" s="35">
        <f t="shared" si="243"/>
        <v>0</v>
      </c>
      <c r="AL99" s="35">
        <f t="shared" si="244"/>
        <v>0</v>
      </c>
      <c r="AM99" s="35">
        <f t="shared" si="245"/>
        <v>0</v>
      </c>
      <c r="AN99" s="15">
        <f t="shared" si="296"/>
        <v>3569242</v>
      </c>
      <c r="AO99" s="35"/>
      <c r="AP99" s="35"/>
      <c r="AQ99" s="35"/>
      <c r="AR99" s="35"/>
      <c r="AS99" s="35"/>
      <c r="AT99" s="15">
        <v>330000</v>
      </c>
      <c r="AU99" s="35"/>
      <c r="AV99" s="35"/>
      <c r="AW99" s="35"/>
      <c r="AX99" s="35">
        <v>330000</v>
      </c>
      <c r="AY99" s="35">
        <v>330000</v>
      </c>
      <c r="AZ99" s="15">
        <f t="shared" si="246"/>
        <v>330000</v>
      </c>
      <c r="BA99" s="35">
        <f t="shared" si="247"/>
        <v>3520442</v>
      </c>
      <c r="BB99" s="35">
        <f t="shared" si="248"/>
        <v>3520442</v>
      </c>
      <c r="BC99" s="35">
        <f t="shared" si="249"/>
        <v>3396590</v>
      </c>
      <c r="BD99" s="35">
        <f t="shared" si="250"/>
        <v>71130</v>
      </c>
      <c r="BE99" s="35">
        <f t="shared" si="251"/>
        <v>0</v>
      </c>
      <c r="BF99" s="35">
        <f t="shared" si="252"/>
        <v>378800</v>
      </c>
      <c r="BG99" s="35">
        <f t="shared" si="253"/>
        <v>48800</v>
      </c>
      <c r="BH99" s="35">
        <f t="shared" si="254"/>
        <v>12000</v>
      </c>
      <c r="BI99" s="35">
        <f t="shared" si="255"/>
        <v>0</v>
      </c>
      <c r="BJ99" s="35">
        <f t="shared" si="256"/>
        <v>330000</v>
      </c>
      <c r="BK99" s="35">
        <f t="shared" si="257"/>
        <v>330000</v>
      </c>
      <c r="BL99" s="15">
        <f t="shared" si="297"/>
        <v>3899242</v>
      </c>
      <c r="BM99" s="35"/>
      <c r="BN99" s="35"/>
      <c r="BO99" s="35"/>
      <c r="BP99" s="35"/>
      <c r="BQ99" s="35"/>
      <c r="BR99" s="28">
        <v>90000</v>
      </c>
      <c r="BS99" s="28">
        <v>-2000</v>
      </c>
      <c r="BT99" s="28">
        <v>-2000</v>
      </c>
      <c r="BU99" s="28"/>
      <c r="BV99" s="28">
        <v>90000</v>
      </c>
      <c r="BW99" s="28">
        <v>90000</v>
      </c>
      <c r="BX99" s="15">
        <f t="shared" si="258"/>
        <v>90000</v>
      </c>
      <c r="BY99" s="44">
        <f t="shared" si="259"/>
        <v>3520442</v>
      </c>
      <c r="BZ99" s="44">
        <f t="shared" si="260"/>
        <v>3520442</v>
      </c>
      <c r="CA99" s="44">
        <v>2784090</v>
      </c>
      <c r="CB99" s="44">
        <f t="shared" si="262"/>
        <v>71130</v>
      </c>
      <c r="CC99" s="44">
        <f t="shared" si="263"/>
        <v>0</v>
      </c>
      <c r="CD99" s="44">
        <f t="shared" si="264"/>
        <v>468800</v>
      </c>
      <c r="CE99" s="44">
        <f t="shared" si="265"/>
        <v>46800</v>
      </c>
      <c r="CF99" s="44">
        <f t="shared" si="266"/>
        <v>10000</v>
      </c>
      <c r="CG99" s="44">
        <f t="shared" si="267"/>
        <v>0</v>
      </c>
      <c r="CH99" s="44">
        <f t="shared" si="268"/>
        <v>420000</v>
      </c>
      <c r="CI99" s="44">
        <f t="shared" si="269"/>
        <v>420000</v>
      </c>
      <c r="CJ99" s="40">
        <f t="shared" si="298"/>
        <v>3989242</v>
      </c>
      <c r="CK99" s="247">
        <v>3520442</v>
      </c>
      <c r="CL99" s="247">
        <f t="shared" si="282"/>
        <v>0</v>
      </c>
      <c r="CM99" s="44"/>
      <c r="CN99" s="44"/>
      <c r="CO99" s="44"/>
      <c r="CP99" s="44"/>
      <c r="CQ99" s="44"/>
      <c r="CR99" s="28"/>
      <c r="CS99" s="28"/>
      <c r="CT99" s="28"/>
      <c r="CU99" s="28"/>
      <c r="CV99" s="28"/>
      <c r="CW99" s="28"/>
      <c r="CX99" s="40">
        <f t="shared" si="283"/>
        <v>0</v>
      </c>
      <c r="CY99" s="28">
        <f t="shared" si="271"/>
        <v>3520442</v>
      </c>
      <c r="CZ99" s="28">
        <f t="shared" si="272"/>
        <v>3520442</v>
      </c>
      <c r="DA99" s="28">
        <v>3396590</v>
      </c>
      <c r="DB99" s="28">
        <f t="shared" si="285"/>
        <v>71130</v>
      </c>
      <c r="DC99" s="28">
        <f t="shared" si="286"/>
        <v>0</v>
      </c>
      <c r="DD99" s="28">
        <f t="shared" si="287"/>
        <v>468800</v>
      </c>
      <c r="DE99" s="28">
        <f t="shared" si="288"/>
        <v>46800</v>
      </c>
      <c r="DF99" s="28">
        <v>12000</v>
      </c>
      <c r="DG99" s="28">
        <f t="shared" si="290"/>
        <v>0</v>
      </c>
      <c r="DH99" s="28">
        <f t="shared" si="291"/>
        <v>420000</v>
      </c>
      <c r="DI99" s="28">
        <f t="shared" si="292"/>
        <v>420000</v>
      </c>
      <c r="DJ99" s="26">
        <f t="shared" si="293"/>
        <v>3989242</v>
      </c>
    </row>
    <row r="100" spans="1:114" ht="63.75">
      <c r="A100" s="467"/>
      <c r="B100" s="70" t="s">
        <v>155</v>
      </c>
      <c r="C100" s="49" t="s">
        <v>129</v>
      </c>
      <c r="D100" s="256" t="s">
        <v>156</v>
      </c>
      <c r="E100" s="35">
        <v>150000</v>
      </c>
      <c r="F100" s="35">
        <v>150000</v>
      </c>
      <c r="G100" s="35"/>
      <c r="H100" s="35"/>
      <c r="I100" s="35"/>
      <c r="J100" s="35"/>
      <c r="K100" s="35"/>
      <c r="L100" s="35"/>
      <c r="M100" s="35"/>
      <c r="N100" s="35"/>
      <c r="O100" s="35"/>
      <c r="P100" s="15">
        <f t="shared" si="295"/>
        <v>150000</v>
      </c>
      <c r="Q100" s="35"/>
      <c r="R100" s="35"/>
      <c r="S100" s="35"/>
      <c r="T100" s="35"/>
      <c r="U100" s="35"/>
      <c r="V100" s="35"/>
      <c r="W100" s="35"/>
      <c r="X100" s="35"/>
      <c r="Y100" s="35"/>
      <c r="Z100" s="35"/>
      <c r="AA100" s="35"/>
      <c r="AB100" s="15">
        <f t="shared" si="234"/>
        <v>0</v>
      </c>
      <c r="AC100" s="35">
        <f t="shared" si="235"/>
        <v>150000</v>
      </c>
      <c r="AD100" s="35">
        <f t="shared" si="236"/>
        <v>150000</v>
      </c>
      <c r="AE100" s="35">
        <f t="shared" si="237"/>
        <v>0</v>
      </c>
      <c r="AF100" s="35">
        <f t="shared" si="238"/>
        <v>0</v>
      </c>
      <c r="AG100" s="35">
        <f t="shared" si="239"/>
        <v>0</v>
      </c>
      <c r="AH100" s="35">
        <f t="shared" si="240"/>
        <v>0</v>
      </c>
      <c r="AI100" s="35">
        <f t="shared" si="241"/>
        <v>0</v>
      </c>
      <c r="AJ100" s="35">
        <f t="shared" si="242"/>
        <v>0</v>
      </c>
      <c r="AK100" s="35">
        <f t="shared" si="243"/>
        <v>0</v>
      </c>
      <c r="AL100" s="35">
        <f t="shared" si="244"/>
        <v>0</v>
      </c>
      <c r="AM100" s="35">
        <f t="shared" si="245"/>
        <v>0</v>
      </c>
      <c r="AN100" s="15">
        <f t="shared" si="296"/>
        <v>150000</v>
      </c>
      <c r="AO100" s="35"/>
      <c r="AP100" s="35"/>
      <c r="AQ100" s="35"/>
      <c r="AR100" s="35"/>
      <c r="AS100" s="35"/>
      <c r="AT100" s="35"/>
      <c r="AU100" s="35"/>
      <c r="AV100" s="35"/>
      <c r="AW100" s="35"/>
      <c r="AX100" s="35"/>
      <c r="AY100" s="35"/>
      <c r="AZ100" s="15">
        <f t="shared" si="246"/>
        <v>0</v>
      </c>
      <c r="BA100" s="35">
        <f t="shared" si="247"/>
        <v>150000</v>
      </c>
      <c r="BB100" s="35">
        <f t="shared" si="248"/>
        <v>150000</v>
      </c>
      <c r="BC100" s="35">
        <f t="shared" si="249"/>
        <v>0</v>
      </c>
      <c r="BD100" s="35">
        <f t="shared" si="250"/>
        <v>0</v>
      </c>
      <c r="BE100" s="35">
        <f t="shared" si="251"/>
        <v>0</v>
      </c>
      <c r="BF100" s="35">
        <f t="shared" si="252"/>
        <v>0</v>
      </c>
      <c r="BG100" s="35">
        <f t="shared" si="253"/>
        <v>0</v>
      </c>
      <c r="BH100" s="35">
        <f t="shared" si="254"/>
        <v>0</v>
      </c>
      <c r="BI100" s="35">
        <f t="shared" si="255"/>
        <v>0</v>
      </c>
      <c r="BJ100" s="35">
        <f t="shared" si="256"/>
        <v>0</v>
      </c>
      <c r="BK100" s="35">
        <f t="shared" si="257"/>
        <v>0</v>
      </c>
      <c r="BL100" s="15">
        <f t="shared" si="297"/>
        <v>150000</v>
      </c>
      <c r="BM100" s="35">
        <v>-6205</v>
      </c>
      <c r="BN100" s="35">
        <v>-6205</v>
      </c>
      <c r="BO100" s="35"/>
      <c r="BP100" s="35"/>
      <c r="BQ100" s="35"/>
      <c r="BR100" s="35"/>
      <c r="BS100" s="35"/>
      <c r="BT100" s="35"/>
      <c r="BU100" s="35"/>
      <c r="BV100" s="35"/>
      <c r="BW100" s="35"/>
      <c r="BX100" s="15">
        <f t="shared" si="258"/>
        <v>-6205</v>
      </c>
      <c r="BY100" s="44">
        <f t="shared" si="259"/>
        <v>143795</v>
      </c>
      <c r="BZ100" s="44">
        <f t="shared" si="260"/>
        <v>143795</v>
      </c>
      <c r="CA100" s="44">
        <f t="shared" si="261"/>
        <v>0</v>
      </c>
      <c r="CB100" s="44">
        <f t="shared" si="262"/>
        <v>0</v>
      </c>
      <c r="CC100" s="44">
        <f t="shared" si="263"/>
        <v>0</v>
      </c>
      <c r="CD100" s="44">
        <f t="shared" si="264"/>
        <v>0</v>
      </c>
      <c r="CE100" s="44">
        <f t="shared" si="265"/>
        <v>0</v>
      </c>
      <c r="CF100" s="44">
        <f t="shared" si="266"/>
        <v>0</v>
      </c>
      <c r="CG100" s="44">
        <f t="shared" si="267"/>
        <v>0</v>
      </c>
      <c r="CH100" s="44">
        <f t="shared" si="268"/>
        <v>0</v>
      </c>
      <c r="CI100" s="44">
        <f t="shared" si="269"/>
        <v>0</v>
      </c>
      <c r="CJ100" s="40">
        <f t="shared" si="298"/>
        <v>143795</v>
      </c>
      <c r="CK100" s="247">
        <v>188395</v>
      </c>
      <c r="CL100" s="247">
        <f t="shared" si="282"/>
        <v>44600</v>
      </c>
      <c r="CM100" s="44">
        <v>44600</v>
      </c>
      <c r="CN100" s="44">
        <v>44600</v>
      </c>
      <c r="CO100" s="44"/>
      <c r="CP100" s="44"/>
      <c r="CQ100" s="44"/>
      <c r="CR100" s="44"/>
      <c r="CS100" s="44"/>
      <c r="CT100" s="44"/>
      <c r="CU100" s="44"/>
      <c r="CV100" s="44"/>
      <c r="CW100" s="44"/>
      <c r="CX100" s="40">
        <f t="shared" si="283"/>
        <v>44600</v>
      </c>
      <c r="CY100" s="28">
        <f t="shared" si="271"/>
        <v>188395</v>
      </c>
      <c r="CZ100" s="28">
        <f t="shared" si="272"/>
        <v>188395</v>
      </c>
      <c r="DA100" s="28">
        <f aca="true" t="shared" si="299" ref="DA100:DA106">CO100+CA100</f>
        <v>0</v>
      </c>
      <c r="DB100" s="28">
        <f t="shared" si="285"/>
        <v>0</v>
      </c>
      <c r="DC100" s="28">
        <f t="shared" si="286"/>
        <v>0</v>
      </c>
      <c r="DD100" s="28">
        <f t="shared" si="287"/>
        <v>0</v>
      </c>
      <c r="DE100" s="28">
        <f t="shared" si="288"/>
        <v>0</v>
      </c>
      <c r="DF100" s="28">
        <f>CT100+CF100</f>
        <v>0</v>
      </c>
      <c r="DG100" s="28">
        <f t="shared" si="290"/>
        <v>0</v>
      </c>
      <c r="DH100" s="28">
        <f t="shared" si="291"/>
        <v>0</v>
      </c>
      <c r="DI100" s="28">
        <f t="shared" si="292"/>
        <v>0</v>
      </c>
      <c r="DJ100" s="26">
        <f t="shared" si="293"/>
        <v>188395</v>
      </c>
    </row>
    <row r="101" spans="1:114" ht="63.75">
      <c r="A101" s="467"/>
      <c r="B101" s="70" t="s">
        <v>157</v>
      </c>
      <c r="C101" s="49" t="s">
        <v>71</v>
      </c>
      <c r="D101" s="256" t="s">
        <v>158</v>
      </c>
      <c r="E101" s="35">
        <f>КФК!E68</f>
        <v>267534</v>
      </c>
      <c r="F101" s="35">
        <f>КФК!F68</f>
        <v>267534</v>
      </c>
      <c r="G101" s="35"/>
      <c r="H101" s="35"/>
      <c r="I101" s="35"/>
      <c r="J101" s="35"/>
      <c r="K101" s="35"/>
      <c r="L101" s="35"/>
      <c r="M101" s="35"/>
      <c r="N101" s="35"/>
      <c r="O101" s="35"/>
      <c r="P101" s="15">
        <f t="shared" si="295"/>
        <v>267534</v>
      </c>
      <c r="Q101" s="35"/>
      <c r="R101" s="35"/>
      <c r="S101" s="35"/>
      <c r="T101" s="35"/>
      <c r="U101" s="35"/>
      <c r="V101" s="35"/>
      <c r="W101" s="35"/>
      <c r="X101" s="35"/>
      <c r="Y101" s="35"/>
      <c r="Z101" s="35"/>
      <c r="AA101" s="35"/>
      <c r="AB101" s="15">
        <f t="shared" si="234"/>
        <v>0</v>
      </c>
      <c r="AC101" s="35">
        <f t="shared" si="235"/>
        <v>267534</v>
      </c>
      <c r="AD101" s="35">
        <f t="shared" si="236"/>
        <v>267534</v>
      </c>
      <c r="AE101" s="35">
        <f t="shared" si="237"/>
        <v>0</v>
      </c>
      <c r="AF101" s="35">
        <f t="shared" si="238"/>
        <v>0</v>
      </c>
      <c r="AG101" s="35">
        <f t="shared" si="239"/>
        <v>0</v>
      </c>
      <c r="AH101" s="35">
        <f t="shared" si="240"/>
        <v>0</v>
      </c>
      <c r="AI101" s="35">
        <f t="shared" si="241"/>
        <v>0</v>
      </c>
      <c r="AJ101" s="35">
        <f t="shared" si="242"/>
        <v>0</v>
      </c>
      <c r="AK101" s="35">
        <f t="shared" si="243"/>
        <v>0</v>
      </c>
      <c r="AL101" s="35">
        <f t="shared" si="244"/>
        <v>0</v>
      </c>
      <c r="AM101" s="35">
        <f t="shared" si="245"/>
        <v>0</v>
      </c>
      <c r="AN101" s="15">
        <f t="shared" si="296"/>
        <v>267534</v>
      </c>
      <c r="AO101" s="35"/>
      <c r="AP101" s="35"/>
      <c r="AQ101" s="35"/>
      <c r="AR101" s="35"/>
      <c r="AS101" s="35"/>
      <c r="AT101" s="35"/>
      <c r="AU101" s="35"/>
      <c r="AV101" s="35"/>
      <c r="AW101" s="35"/>
      <c r="AX101" s="35"/>
      <c r="AY101" s="35"/>
      <c r="AZ101" s="15">
        <f t="shared" si="246"/>
        <v>0</v>
      </c>
      <c r="BA101" s="35">
        <f t="shared" si="247"/>
        <v>267534</v>
      </c>
      <c r="BB101" s="35">
        <f t="shared" si="248"/>
        <v>267534</v>
      </c>
      <c r="BC101" s="35">
        <f t="shared" si="249"/>
        <v>0</v>
      </c>
      <c r="BD101" s="35">
        <f t="shared" si="250"/>
        <v>0</v>
      </c>
      <c r="BE101" s="35">
        <f t="shared" si="251"/>
        <v>0</v>
      </c>
      <c r="BF101" s="35">
        <f t="shared" si="252"/>
        <v>0</v>
      </c>
      <c r="BG101" s="35">
        <f t="shared" si="253"/>
        <v>0</v>
      </c>
      <c r="BH101" s="35">
        <f t="shared" si="254"/>
        <v>0</v>
      </c>
      <c r="BI101" s="35">
        <f t="shared" si="255"/>
        <v>0</v>
      </c>
      <c r="BJ101" s="35">
        <f t="shared" si="256"/>
        <v>0</v>
      </c>
      <c r="BK101" s="35">
        <f t="shared" si="257"/>
        <v>0</v>
      </c>
      <c r="BL101" s="15">
        <f t="shared" si="297"/>
        <v>267534</v>
      </c>
      <c r="BM101" s="35"/>
      <c r="BN101" s="35"/>
      <c r="BO101" s="35"/>
      <c r="BP101" s="35"/>
      <c r="BQ101" s="35"/>
      <c r="BR101" s="35"/>
      <c r="BS101" s="35"/>
      <c r="BT101" s="35"/>
      <c r="BU101" s="35"/>
      <c r="BV101" s="35"/>
      <c r="BW101" s="35"/>
      <c r="BX101" s="15">
        <f t="shared" si="258"/>
        <v>0</v>
      </c>
      <c r="BY101" s="44">
        <f t="shared" si="259"/>
        <v>267534</v>
      </c>
      <c r="BZ101" s="44">
        <f t="shared" si="260"/>
        <v>267534</v>
      </c>
      <c r="CA101" s="44">
        <f t="shared" si="261"/>
        <v>0</v>
      </c>
      <c r="CB101" s="44">
        <f t="shared" si="262"/>
        <v>0</v>
      </c>
      <c r="CC101" s="44">
        <f t="shared" si="263"/>
        <v>0</v>
      </c>
      <c r="CD101" s="44">
        <f t="shared" si="264"/>
        <v>0</v>
      </c>
      <c r="CE101" s="44">
        <f t="shared" si="265"/>
        <v>0</v>
      </c>
      <c r="CF101" s="44">
        <f t="shared" si="266"/>
        <v>0</v>
      </c>
      <c r="CG101" s="44">
        <f t="shared" si="267"/>
        <v>0</v>
      </c>
      <c r="CH101" s="44">
        <f t="shared" si="268"/>
        <v>0</v>
      </c>
      <c r="CI101" s="44">
        <f t="shared" si="269"/>
        <v>0</v>
      </c>
      <c r="CJ101" s="40">
        <f t="shared" si="298"/>
        <v>267534</v>
      </c>
      <c r="CK101" s="247">
        <v>267534</v>
      </c>
      <c r="CL101" s="247">
        <f t="shared" si="282"/>
        <v>0</v>
      </c>
      <c r="CM101" s="44"/>
      <c r="CN101" s="44"/>
      <c r="CO101" s="44"/>
      <c r="CP101" s="44"/>
      <c r="CQ101" s="44"/>
      <c r="CR101" s="44"/>
      <c r="CS101" s="44"/>
      <c r="CT101" s="44"/>
      <c r="CU101" s="44"/>
      <c r="CV101" s="44"/>
      <c r="CW101" s="44"/>
      <c r="CX101" s="40">
        <f t="shared" si="283"/>
        <v>0</v>
      </c>
      <c r="CY101" s="28">
        <f t="shared" si="271"/>
        <v>267534</v>
      </c>
      <c r="CZ101" s="28">
        <f t="shared" si="272"/>
        <v>267534</v>
      </c>
      <c r="DA101" s="28">
        <f t="shared" si="299"/>
        <v>0</v>
      </c>
      <c r="DB101" s="28">
        <f t="shared" si="285"/>
        <v>0</v>
      </c>
      <c r="DC101" s="28">
        <f t="shared" si="286"/>
        <v>0</v>
      </c>
      <c r="DD101" s="28">
        <f t="shared" si="287"/>
        <v>0</v>
      </c>
      <c r="DE101" s="28">
        <f t="shared" si="288"/>
        <v>0</v>
      </c>
      <c r="DF101" s="28">
        <f>CT101+CF101</f>
        <v>0</v>
      </c>
      <c r="DG101" s="28">
        <f t="shared" si="290"/>
        <v>0</v>
      </c>
      <c r="DH101" s="28">
        <f t="shared" si="291"/>
        <v>0</v>
      </c>
      <c r="DI101" s="28">
        <f t="shared" si="292"/>
        <v>0</v>
      </c>
      <c r="DJ101" s="26">
        <f t="shared" si="293"/>
        <v>267534</v>
      </c>
    </row>
    <row r="102" spans="1:114" ht="38.25">
      <c r="A102" s="467"/>
      <c r="B102" s="70" t="s">
        <v>159</v>
      </c>
      <c r="C102" s="49" t="s">
        <v>104</v>
      </c>
      <c r="D102" s="256" t="s">
        <v>160</v>
      </c>
      <c r="E102" s="35"/>
      <c r="F102" s="35"/>
      <c r="G102" s="35"/>
      <c r="H102" s="35"/>
      <c r="I102" s="35"/>
      <c r="J102" s="35"/>
      <c r="K102" s="35"/>
      <c r="L102" s="35"/>
      <c r="M102" s="35"/>
      <c r="N102" s="35"/>
      <c r="O102" s="35"/>
      <c r="P102" s="15"/>
      <c r="Q102" s="35"/>
      <c r="R102" s="35"/>
      <c r="S102" s="35"/>
      <c r="T102" s="35"/>
      <c r="U102" s="35"/>
      <c r="V102" s="35"/>
      <c r="W102" s="35"/>
      <c r="X102" s="35"/>
      <c r="Y102" s="35"/>
      <c r="Z102" s="35"/>
      <c r="AA102" s="35"/>
      <c r="AB102" s="15"/>
      <c r="AC102" s="35"/>
      <c r="AD102" s="35"/>
      <c r="AE102" s="35"/>
      <c r="AF102" s="35"/>
      <c r="AG102" s="35"/>
      <c r="AH102" s="35"/>
      <c r="AI102" s="35"/>
      <c r="AJ102" s="35"/>
      <c r="AK102" s="35"/>
      <c r="AL102" s="35"/>
      <c r="AM102" s="35"/>
      <c r="AN102" s="15"/>
      <c r="AO102" s="35"/>
      <c r="AP102" s="35"/>
      <c r="AQ102" s="35"/>
      <c r="AR102" s="35"/>
      <c r="AS102" s="35"/>
      <c r="AT102" s="35"/>
      <c r="AU102" s="35"/>
      <c r="AV102" s="35"/>
      <c r="AW102" s="35"/>
      <c r="AX102" s="35"/>
      <c r="AY102" s="35"/>
      <c r="AZ102" s="15"/>
      <c r="BA102" s="35"/>
      <c r="BB102" s="35"/>
      <c r="BC102" s="35"/>
      <c r="BD102" s="35"/>
      <c r="BE102" s="35"/>
      <c r="BF102" s="35"/>
      <c r="BG102" s="35"/>
      <c r="BH102" s="35"/>
      <c r="BI102" s="35"/>
      <c r="BJ102" s="35"/>
      <c r="BK102" s="35"/>
      <c r="BL102" s="15"/>
      <c r="BM102" s="35"/>
      <c r="BN102" s="35"/>
      <c r="BO102" s="35"/>
      <c r="BP102" s="35"/>
      <c r="BQ102" s="35"/>
      <c r="BR102" s="35"/>
      <c r="BS102" s="35"/>
      <c r="BT102" s="35"/>
      <c r="BU102" s="35"/>
      <c r="BV102" s="35"/>
      <c r="BW102" s="35"/>
      <c r="BX102" s="15"/>
      <c r="BY102" s="44"/>
      <c r="BZ102" s="44"/>
      <c r="CA102" s="44"/>
      <c r="CB102" s="44"/>
      <c r="CC102" s="44"/>
      <c r="CD102" s="44"/>
      <c r="CE102" s="44"/>
      <c r="CF102" s="44"/>
      <c r="CG102" s="44"/>
      <c r="CH102" s="44"/>
      <c r="CI102" s="44"/>
      <c r="CJ102" s="40">
        <f t="shared" si="298"/>
        <v>0</v>
      </c>
      <c r="CK102" s="247">
        <v>15770</v>
      </c>
      <c r="CL102" s="247">
        <f t="shared" si="282"/>
        <v>15770</v>
      </c>
      <c r="CM102" s="44">
        <v>15770</v>
      </c>
      <c r="CN102" s="44">
        <v>15770</v>
      </c>
      <c r="CO102" s="44"/>
      <c r="CP102" s="44"/>
      <c r="CQ102" s="44"/>
      <c r="CR102" s="44"/>
      <c r="CS102" s="44"/>
      <c r="CT102" s="44"/>
      <c r="CU102" s="44"/>
      <c r="CV102" s="44"/>
      <c r="CW102" s="44"/>
      <c r="CX102" s="40">
        <f t="shared" si="283"/>
        <v>15770</v>
      </c>
      <c r="CY102" s="28">
        <f>CM102+BY102</f>
        <v>15770</v>
      </c>
      <c r="CZ102" s="28">
        <f>CN102+BZ102</f>
        <v>15770</v>
      </c>
      <c r="DA102" s="28"/>
      <c r="DB102" s="28"/>
      <c r="DC102" s="28"/>
      <c r="DD102" s="28"/>
      <c r="DE102" s="28"/>
      <c r="DF102" s="28"/>
      <c r="DG102" s="28"/>
      <c r="DH102" s="28"/>
      <c r="DI102" s="28"/>
      <c r="DJ102" s="26">
        <f t="shared" si="293"/>
        <v>15770</v>
      </c>
    </row>
    <row r="103" spans="1:114" ht="12.75">
      <c r="A103" s="467"/>
      <c r="B103" s="70" t="s">
        <v>161</v>
      </c>
      <c r="C103" s="49" t="s">
        <v>79</v>
      </c>
      <c r="D103" s="256" t="s">
        <v>162</v>
      </c>
      <c r="E103" s="35"/>
      <c r="F103" s="35"/>
      <c r="G103" s="35"/>
      <c r="H103" s="35"/>
      <c r="I103" s="35"/>
      <c r="J103" s="35">
        <v>20000</v>
      </c>
      <c r="K103" s="35">
        <v>20000</v>
      </c>
      <c r="L103" s="35"/>
      <c r="M103" s="35"/>
      <c r="N103" s="35"/>
      <c r="O103" s="35"/>
      <c r="P103" s="15">
        <f t="shared" si="295"/>
        <v>20000</v>
      </c>
      <c r="Q103" s="35"/>
      <c r="R103" s="35"/>
      <c r="S103" s="35"/>
      <c r="T103" s="35"/>
      <c r="U103" s="35"/>
      <c r="V103" s="35"/>
      <c r="W103" s="35"/>
      <c r="X103" s="35"/>
      <c r="Y103" s="35"/>
      <c r="Z103" s="35"/>
      <c r="AA103" s="35"/>
      <c r="AB103" s="15">
        <f t="shared" si="234"/>
        <v>0</v>
      </c>
      <c r="AC103" s="35">
        <f t="shared" si="235"/>
        <v>0</v>
      </c>
      <c r="AD103" s="35">
        <f t="shared" si="236"/>
        <v>0</v>
      </c>
      <c r="AE103" s="35">
        <f t="shared" si="237"/>
        <v>0</v>
      </c>
      <c r="AF103" s="35">
        <f t="shared" si="238"/>
        <v>0</v>
      </c>
      <c r="AG103" s="35">
        <f t="shared" si="239"/>
        <v>0</v>
      </c>
      <c r="AH103" s="35">
        <f t="shared" si="240"/>
        <v>20000</v>
      </c>
      <c r="AI103" s="35">
        <f t="shared" si="241"/>
        <v>20000</v>
      </c>
      <c r="AJ103" s="35">
        <f t="shared" si="242"/>
        <v>0</v>
      </c>
      <c r="AK103" s="35">
        <f t="shared" si="243"/>
        <v>0</v>
      </c>
      <c r="AL103" s="35">
        <f t="shared" si="244"/>
        <v>0</v>
      </c>
      <c r="AM103" s="35">
        <f t="shared" si="245"/>
        <v>0</v>
      </c>
      <c r="AN103" s="15">
        <f t="shared" si="296"/>
        <v>20000</v>
      </c>
      <c r="AO103" s="35"/>
      <c r="AP103" s="35"/>
      <c r="AQ103" s="35"/>
      <c r="AR103" s="35"/>
      <c r="AS103" s="35"/>
      <c r="AT103" s="35"/>
      <c r="AU103" s="35"/>
      <c r="AV103" s="35"/>
      <c r="AW103" s="35"/>
      <c r="AX103" s="35"/>
      <c r="AY103" s="35"/>
      <c r="AZ103" s="15">
        <f t="shared" si="246"/>
        <v>0</v>
      </c>
      <c r="BA103" s="35">
        <f t="shared" si="247"/>
        <v>0</v>
      </c>
      <c r="BB103" s="35">
        <f t="shared" si="248"/>
        <v>0</v>
      </c>
      <c r="BC103" s="35">
        <f t="shared" si="249"/>
        <v>0</v>
      </c>
      <c r="BD103" s="35">
        <f t="shared" si="250"/>
        <v>0</v>
      </c>
      <c r="BE103" s="35">
        <f t="shared" si="251"/>
        <v>0</v>
      </c>
      <c r="BF103" s="35">
        <f t="shared" si="252"/>
        <v>20000</v>
      </c>
      <c r="BG103" s="35">
        <f t="shared" si="253"/>
        <v>20000</v>
      </c>
      <c r="BH103" s="35">
        <f t="shared" si="254"/>
        <v>0</v>
      </c>
      <c r="BI103" s="35">
        <f t="shared" si="255"/>
        <v>0</v>
      </c>
      <c r="BJ103" s="35">
        <f t="shared" si="256"/>
        <v>0</v>
      </c>
      <c r="BK103" s="35">
        <f t="shared" si="257"/>
        <v>0</v>
      </c>
      <c r="BL103" s="15">
        <f t="shared" si="297"/>
        <v>20000</v>
      </c>
      <c r="BM103" s="35"/>
      <c r="BN103" s="35"/>
      <c r="BO103" s="35"/>
      <c r="BP103" s="35"/>
      <c r="BQ103" s="35"/>
      <c r="BR103" s="35"/>
      <c r="BS103" s="35"/>
      <c r="BT103" s="35"/>
      <c r="BU103" s="35"/>
      <c r="BV103" s="35"/>
      <c r="BW103" s="35"/>
      <c r="BX103" s="15">
        <f t="shared" si="258"/>
        <v>0</v>
      </c>
      <c r="BY103" s="44">
        <f t="shared" si="259"/>
        <v>0</v>
      </c>
      <c r="BZ103" s="44">
        <f t="shared" si="260"/>
        <v>0</v>
      </c>
      <c r="CA103" s="44">
        <f t="shared" si="261"/>
        <v>0</v>
      </c>
      <c r="CB103" s="44">
        <f t="shared" si="262"/>
        <v>0</v>
      </c>
      <c r="CC103" s="44">
        <f t="shared" si="263"/>
        <v>0</v>
      </c>
      <c r="CD103" s="44">
        <f t="shared" si="264"/>
        <v>20000</v>
      </c>
      <c r="CE103" s="44">
        <f t="shared" si="265"/>
        <v>20000</v>
      </c>
      <c r="CF103" s="44">
        <f t="shared" si="266"/>
        <v>0</v>
      </c>
      <c r="CG103" s="44">
        <f t="shared" si="267"/>
        <v>0</v>
      </c>
      <c r="CH103" s="44">
        <f t="shared" si="268"/>
        <v>0</v>
      </c>
      <c r="CI103" s="44">
        <f t="shared" si="269"/>
        <v>0</v>
      </c>
      <c r="CJ103" s="40">
        <f t="shared" si="298"/>
        <v>20000</v>
      </c>
      <c r="CK103" s="247"/>
      <c r="CL103" s="247">
        <f t="shared" si="282"/>
        <v>0</v>
      </c>
      <c r="CM103" s="44"/>
      <c r="CN103" s="44"/>
      <c r="CO103" s="44"/>
      <c r="CP103" s="44"/>
      <c r="CQ103" s="44"/>
      <c r="CR103" s="44"/>
      <c r="CS103" s="44"/>
      <c r="CT103" s="44"/>
      <c r="CU103" s="44"/>
      <c r="CV103" s="44"/>
      <c r="CW103" s="44"/>
      <c r="CX103" s="40">
        <f t="shared" si="283"/>
        <v>0</v>
      </c>
      <c r="CY103" s="28">
        <f t="shared" si="271"/>
        <v>0</v>
      </c>
      <c r="CZ103" s="28">
        <f t="shared" si="272"/>
        <v>0</v>
      </c>
      <c r="DA103" s="28">
        <f t="shared" si="299"/>
        <v>0</v>
      </c>
      <c r="DB103" s="28">
        <f t="shared" si="285"/>
        <v>0</v>
      </c>
      <c r="DC103" s="28">
        <f t="shared" si="286"/>
        <v>0</v>
      </c>
      <c r="DD103" s="28">
        <f t="shared" si="287"/>
        <v>20000</v>
      </c>
      <c r="DE103" s="28">
        <f t="shared" si="288"/>
        <v>20000</v>
      </c>
      <c r="DF103" s="28">
        <f>CT103+CF103</f>
        <v>0</v>
      </c>
      <c r="DG103" s="28">
        <f t="shared" si="290"/>
        <v>0</v>
      </c>
      <c r="DH103" s="28">
        <f t="shared" si="291"/>
        <v>0</v>
      </c>
      <c r="DI103" s="28">
        <f t="shared" si="292"/>
        <v>0</v>
      </c>
      <c r="DJ103" s="26">
        <f t="shared" si="293"/>
        <v>20000</v>
      </c>
    </row>
    <row r="104" spans="1:114" ht="12.75">
      <c r="A104" s="467"/>
      <c r="B104" s="24" t="s">
        <v>195</v>
      </c>
      <c r="C104" s="25"/>
      <c r="D104" s="267" t="s">
        <v>196</v>
      </c>
      <c r="E104" s="35"/>
      <c r="F104" s="35"/>
      <c r="G104" s="35"/>
      <c r="H104" s="35"/>
      <c r="I104" s="35"/>
      <c r="J104" s="35"/>
      <c r="K104" s="35"/>
      <c r="L104" s="35"/>
      <c r="M104" s="35"/>
      <c r="N104" s="35"/>
      <c r="O104" s="35"/>
      <c r="P104" s="15"/>
      <c r="Q104" s="35"/>
      <c r="R104" s="35"/>
      <c r="S104" s="35"/>
      <c r="T104" s="35"/>
      <c r="U104" s="35"/>
      <c r="V104" s="35"/>
      <c r="W104" s="35"/>
      <c r="X104" s="35"/>
      <c r="Y104" s="35"/>
      <c r="Z104" s="35"/>
      <c r="AA104" s="35"/>
      <c r="AB104" s="15"/>
      <c r="AC104" s="35"/>
      <c r="AD104" s="35"/>
      <c r="AE104" s="35"/>
      <c r="AF104" s="35"/>
      <c r="AG104" s="35"/>
      <c r="AH104" s="35"/>
      <c r="AI104" s="35"/>
      <c r="AJ104" s="35"/>
      <c r="AK104" s="35"/>
      <c r="AL104" s="35"/>
      <c r="AM104" s="35"/>
      <c r="AN104" s="15"/>
      <c r="AO104" s="35"/>
      <c r="AP104" s="35"/>
      <c r="AQ104" s="35"/>
      <c r="AR104" s="35"/>
      <c r="AS104" s="35"/>
      <c r="AT104" s="35"/>
      <c r="AU104" s="35"/>
      <c r="AV104" s="35"/>
      <c r="AW104" s="35"/>
      <c r="AX104" s="35"/>
      <c r="AY104" s="35"/>
      <c r="AZ104" s="15"/>
      <c r="BA104" s="35"/>
      <c r="BB104" s="35"/>
      <c r="BC104" s="35"/>
      <c r="BD104" s="35"/>
      <c r="BE104" s="35"/>
      <c r="BF104" s="35"/>
      <c r="BG104" s="35"/>
      <c r="BH104" s="35"/>
      <c r="BI104" s="35"/>
      <c r="BJ104" s="35"/>
      <c r="BK104" s="35"/>
      <c r="BL104" s="15"/>
      <c r="BM104" s="15">
        <f>BM105+BM106</f>
        <v>51205</v>
      </c>
      <c r="BN104" s="15">
        <f aca="true" t="shared" si="300" ref="BN104:BW104">BN105+BN106</f>
        <v>51205</v>
      </c>
      <c r="BO104" s="15">
        <f t="shared" si="300"/>
        <v>0</v>
      </c>
      <c r="BP104" s="15">
        <f t="shared" si="300"/>
        <v>0</v>
      </c>
      <c r="BQ104" s="15">
        <f t="shared" si="300"/>
        <v>0</v>
      </c>
      <c r="BR104" s="15">
        <f t="shared" si="300"/>
        <v>200000</v>
      </c>
      <c r="BS104" s="15">
        <f t="shared" si="300"/>
        <v>0</v>
      </c>
      <c r="BT104" s="15">
        <f t="shared" si="300"/>
        <v>0</v>
      </c>
      <c r="BU104" s="15">
        <f t="shared" si="300"/>
        <v>0</v>
      </c>
      <c r="BV104" s="15">
        <f t="shared" si="300"/>
        <v>200000</v>
      </c>
      <c r="BW104" s="15">
        <f t="shared" si="300"/>
        <v>200000</v>
      </c>
      <c r="BX104" s="15">
        <f t="shared" si="258"/>
        <v>251205</v>
      </c>
      <c r="BY104" s="40">
        <f aca="true" t="shared" si="301" ref="BY104:CI106">BM104+BA104</f>
        <v>51205</v>
      </c>
      <c r="BZ104" s="40">
        <f t="shared" si="301"/>
        <v>51205</v>
      </c>
      <c r="CA104" s="40">
        <f t="shared" si="301"/>
        <v>0</v>
      </c>
      <c r="CB104" s="40">
        <f t="shared" si="301"/>
        <v>0</v>
      </c>
      <c r="CC104" s="40">
        <f t="shared" si="301"/>
        <v>0</v>
      </c>
      <c r="CD104" s="40">
        <f t="shared" si="301"/>
        <v>200000</v>
      </c>
      <c r="CE104" s="40">
        <f t="shared" si="301"/>
        <v>0</v>
      </c>
      <c r="CF104" s="40">
        <f t="shared" si="301"/>
        <v>0</v>
      </c>
      <c r="CG104" s="40">
        <f t="shared" si="301"/>
        <v>0</v>
      </c>
      <c r="CH104" s="40">
        <f t="shared" si="301"/>
        <v>200000</v>
      </c>
      <c r="CI104" s="40">
        <f t="shared" si="301"/>
        <v>200000</v>
      </c>
      <c r="CJ104" s="40"/>
      <c r="CK104" s="247">
        <v>51205</v>
      </c>
      <c r="CL104" s="247">
        <f t="shared" si="282"/>
        <v>0</v>
      </c>
      <c r="CM104" s="40">
        <f>CM105+CM106</f>
        <v>0</v>
      </c>
      <c r="CN104" s="40">
        <f aca="true" t="shared" si="302" ref="CN104:CW104">CN105+CN106</f>
        <v>0</v>
      </c>
      <c r="CO104" s="40">
        <f t="shared" si="302"/>
        <v>0</v>
      </c>
      <c r="CP104" s="40">
        <f t="shared" si="302"/>
        <v>0</v>
      </c>
      <c r="CQ104" s="40">
        <f t="shared" si="302"/>
        <v>0</v>
      </c>
      <c r="CR104" s="40">
        <f t="shared" si="302"/>
        <v>0</v>
      </c>
      <c r="CS104" s="40">
        <f t="shared" si="302"/>
        <v>0</v>
      </c>
      <c r="CT104" s="40">
        <f t="shared" si="302"/>
        <v>0</v>
      </c>
      <c r="CU104" s="40">
        <f t="shared" si="302"/>
        <v>0</v>
      </c>
      <c r="CV104" s="40">
        <f t="shared" si="302"/>
        <v>0</v>
      </c>
      <c r="CW104" s="40">
        <f t="shared" si="302"/>
        <v>0</v>
      </c>
      <c r="CX104" s="40">
        <f t="shared" si="283"/>
        <v>0</v>
      </c>
      <c r="CY104" s="26">
        <f t="shared" si="271"/>
        <v>51205</v>
      </c>
      <c r="CZ104" s="26">
        <f t="shared" si="272"/>
        <v>51205</v>
      </c>
      <c r="DA104" s="26">
        <f t="shared" si="299"/>
        <v>0</v>
      </c>
      <c r="DB104" s="26">
        <f t="shared" si="285"/>
        <v>0</v>
      </c>
      <c r="DC104" s="26">
        <f t="shared" si="286"/>
        <v>0</v>
      </c>
      <c r="DD104" s="26">
        <f t="shared" si="287"/>
        <v>200000</v>
      </c>
      <c r="DE104" s="26">
        <f t="shared" si="288"/>
        <v>0</v>
      </c>
      <c r="DF104" s="26">
        <f>CT104+CF104</f>
        <v>0</v>
      </c>
      <c r="DG104" s="26">
        <f t="shared" si="290"/>
        <v>0</v>
      </c>
      <c r="DH104" s="26">
        <f t="shared" si="291"/>
        <v>200000</v>
      </c>
      <c r="DI104" s="26">
        <f t="shared" si="292"/>
        <v>200000</v>
      </c>
      <c r="DJ104" s="26">
        <f t="shared" si="293"/>
        <v>251205</v>
      </c>
    </row>
    <row r="105" spans="1:114" ht="36">
      <c r="A105" s="467"/>
      <c r="B105" s="73" t="s">
        <v>351</v>
      </c>
      <c r="C105" s="74" t="s">
        <v>203</v>
      </c>
      <c r="D105" s="75" t="s">
        <v>352</v>
      </c>
      <c r="E105" s="35"/>
      <c r="F105" s="35"/>
      <c r="G105" s="35"/>
      <c r="H105" s="35"/>
      <c r="I105" s="35"/>
      <c r="J105" s="35"/>
      <c r="K105" s="35"/>
      <c r="L105" s="35"/>
      <c r="M105" s="35"/>
      <c r="N105" s="35"/>
      <c r="O105" s="35"/>
      <c r="P105" s="15"/>
      <c r="Q105" s="35"/>
      <c r="R105" s="35"/>
      <c r="S105" s="35"/>
      <c r="T105" s="35"/>
      <c r="U105" s="35"/>
      <c r="V105" s="35"/>
      <c r="W105" s="35"/>
      <c r="X105" s="35"/>
      <c r="Y105" s="35"/>
      <c r="Z105" s="35"/>
      <c r="AA105" s="35"/>
      <c r="AB105" s="15"/>
      <c r="AC105" s="35"/>
      <c r="AD105" s="35"/>
      <c r="AE105" s="35"/>
      <c r="AF105" s="35"/>
      <c r="AG105" s="35"/>
      <c r="AH105" s="35"/>
      <c r="AI105" s="35"/>
      <c r="AJ105" s="35"/>
      <c r="AK105" s="35"/>
      <c r="AL105" s="35"/>
      <c r="AM105" s="35"/>
      <c r="AN105" s="15"/>
      <c r="AO105" s="35"/>
      <c r="AP105" s="35"/>
      <c r="AQ105" s="35"/>
      <c r="AR105" s="35"/>
      <c r="AS105" s="35"/>
      <c r="AT105" s="35"/>
      <c r="AU105" s="35"/>
      <c r="AV105" s="35"/>
      <c r="AW105" s="35"/>
      <c r="AX105" s="35"/>
      <c r="AY105" s="35"/>
      <c r="AZ105" s="15"/>
      <c r="BA105" s="35"/>
      <c r="BB105" s="35"/>
      <c r="BC105" s="35"/>
      <c r="BD105" s="35"/>
      <c r="BE105" s="35"/>
      <c r="BF105" s="35"/>
      <c r="BG105" s="35"/>
      <c r="BH105" s="35"/>
      <c r="BI105" s="35"/>
      <c r="BJ105" s="35"/>
      <c r="BK105" s="35"/>
      <c r="BL105" s="15"/>
      <c r="BM105" s="35"/>
      <c r="BN105" s="35"/>
      <c r="BO105" s="35"/>
      <c r="BP105" s="35"/>
      <c r="BQ105" s="35"/>
      <c r="BR105" s="35">
        <v>200000</v>
      </c>
      <c r="BS105" s="35"/>
      <c r="BT105" s="35"/>
      <c r="BU105" s="35"/>
      <c r="BV105" s="35">
        <v>200000</v>
      </c>
      <c r="BW105" s="35">
        <v>200000</v>
      </c>
      <c r="BX105" s="15">
        <f t="shared" si="258"/>
        <v>200000</v>
      </c>
      <c r="BY105" s="44">
        <f t="shared" si="301"/>
        <v>0</v>
      </c>
      <c r="BZ105" s="44">
        <f t="shared" si="301"/>
        <v>0</v>
      </c>
      <c r="CA105" s="44">
        <f t="shared" si="301"/>
        <v>0</v>
      </c>
      <c r="CB105" s="44">
        <f t="shared" si="301"/>
        <v>0</v>
      </c>
      <c r="CC105" s="44">
        <f t="shared" si="301"/>
        <v>0</v>
      </c>
      <c r="CD105" s="44">
        <f t="shared" si="301"/>
        <v>200000</v>
      </c>
      <c r="CE105" s="44">
        <f t="shared" si="301"/>
        <v>0</v>
      </c>
      <c r="CF105" s="44">
        <f t="shared" si="301"/>
        <v>0</v>
      </c>
      <c r="CG105" s="44">
        <f t="shared" si="301"/>
        <v>0</v>
      </c>
      <c r="CH105" s="44">
        <f t="shared" si="301"/>
        <v>200000</v>
      </c>
      <c r="CI105" s="44">
        <f t="shared" si="301"/>
        <v>200000</v>
      </c>
      <c r="CJ105" s="40"/>
      <c r="CK105" s="247"/>
      <c r="CL105" s="247">
        <f t="shared" si="282"/>
        <v>0</v>
      </c>
      <c r="CM105" s="44"/>
      <c r="CN105" s="44"/>
      <c r="CO105" s="44"/>
      <c r="CP105" s="44"/>
      <c r="CQ105" s="44"/>
      <c r="CR105" s="44"/>
      <c r="CS105" s="44"/>
      <c r="CT105" s="44"/>
      <c r="CU105" s="44"/>
      <c r="CV105" s="44"/>
      <c r="CW105" s="44"/>
      <c r="CX105" s="40">
        <f t="shared" si="283"/>
        <v>0</v>
      </c>
      <c r="CY105" s="28">
        <f t="shared" si="271"/>
        <v>0</v>
      </c>
      <c r="CZ105" s="28">
        <f t="shared" si="272"/>
        <v>0</v>
      </c>
      <c r="DA105" s="28">
        <f t="shared" si="299"/>
        <v>0</v>
      </c>
      <c r="DB105" s="28">
        <f t="shared" si="285"/>
        <v>0</v>
      </c>
      <c r="DC105" s="28">
        <f t="shared" si="286"/>
        <v>0</v>
      </c>
      <c r="DD105" s="28">
        <f t="shared" si="287"/>
        <v>200000</v>
      </c>
      <c r="DE105" s="28">
        <f t="shared" si="288"/>
        <v>0</v>
      </c>
      <c r="DF105" s="28">
        <f>CT105+CF105</f>
        <v>0</v>
      </c>
      <c r="DG105" s="28">
        <f t="shared" si="290"/>
        <v>0</v>
      </c>
      <c r="DH105" s="28">
        <f t="shared" si="291"/>
        <v>200000</v>
      </c>
      <c r="DI105" s="28">
        <f t="shared" si="292"/>
        <v>200000</v>
      </c>
      <c r="DJ105" s="26">
        <f t="shared" si="293"/>
        <v>200000</v>
      </c>
    </row>
    <row r="106" spans="1:114" ht="12.75">
      <c r="A106" s="468"/>
      <c r="B106" s="73" t="s">
        <v>205</v>
      </c>
      <c r="C106" s="74" t="s">
        <v>203</v>
      </c>
      <c r="D106" s="75" t="s">
        <v>206</v>
      </c>
      <c r="E106" s="35"/>
      <c r="F106" s="35"/>
      <c r="G106" s="35"/>
      <c r="H106" s="35"/>
      <c r="I106" s="35"/>
      <c r="J106" s="35"/>
      <c r="K106" s="35"/>
      <c r="L106" s="35"/>
      <c r="M106" s="35"/>
      <c r="N106" s="35"/>
      <c r="O106" s="35"/>
      <c r="P106" s="15"/>
      <c r="Q106" s="35"/>
      <c r="R106" s="35"/>
      <c r="S106" s="35"/>
      <c r="T106" s="35"/>
      <c r="U106" s="35"/>
      <c r="V106" s="35"/>
      <c r="W106" s="35"/>
      <c r="X106" s="35"/>
      <c r="Y106" s="35"/>
      <c r="Z106" s="35"/>
      <c r="AA106" s="35"/>
      <c r="AB106" s="15"/>
      <c r="AC106" s="35"/>
      <c r="AD106" s="35"/>
      <c r="AE106" s="35"/>
      <c r="AF106" s="35"/>
      <c r="AG106" s="35"/>
      <c r="AH106" s="35"/>
      <c r="AI106" s="35"/>
      <c r="AJ106" s="35"/>
      <c r="AK106" s="35"/>
      <c r="AL106" s="35"/>
      <c r="AM106" s="35"/>
      <c r="AN106" s="15"/>
      <c r="AO106" s="35"/>
      <c r="AP106" s="35"/>
      <c r="AQ106" s="35"/>
      <c r="AR106" s="35"/>
      <c r="AS106" s="35"/>
      <c r="AT106" s="35"/>
      <c r="AU106" s="35"/>
      <c r="AV106" s="35"/>
      <c r="AW106" s="35"/>
      <c r="AX106" s="35"/>
      <c r="AY106" s="35"/>
      <c r="AZ106" s="15"/>
      <c r="BA106" s="35"/>
      <c r="BB106" s="35"/>
      <c r="BC106" s="35"/>
      <c r="BD106" s="35"/>
      <c r="BE106" s="35"/>
      <c r="BF106" s="35"/>
      <c r="BG106" s="35"/>
      <c r="BH106" s="35"/>
      <c r="BI106" s="35"/>
      <c r="BJ106" s="35"/>
      <c r="BK106" s="35"/>
      <c r="BL106" s="15"/>
      <c r="BM106" s="35">
        <v>51205</v>
      </c>
      <c r="BN106" s="35">
        <v>51205</v>
      </c>
      <c r="BO106" s="35"/>
      <c r="BP106" s="35"/>
      <c r="BQ106" s="35"/>
      <c r="BR106" s="35"/>
      <c r="BS106" s="35"/>
      <c r="BT106" s="35"/>
      <c r="BU106" s="35"/>
      <c r="BV106" s="35"/>
      <c r="BW106" s="35"/>
      <c r="BX106" s="15">
        <f t="shared" si="258"/>
        <v>51205</v>
      </c>
      <c r="BY106" s="44">
        <f t="shared" si="301"/>
        <v>51205</v>
      </c>
      <c r="BZ106" s="44">
        <f t="shared" si="301"/>
        <v>51205</v>
      </c>
      <c r="CA106" s="44">
        <f t="shared" si="301"/>
        <v>0</v>
      </c>
      <c r="CB106" s="44">
        <f t="shared" si="301"/>
        <v>0</v>
      </c>
      <c r="CC106" s="44">
        <f t="shared" si="301"/>
        <v>0</v>
      </c>
      <c r="CD106" s="44">
        <f t="shared" si="301"/>
        <v>0</v>
      </c>
      <c r="CE106" s="44">
        <f t="shared" si="301"/>
        <v>0</v>
      </c>
      <c r="CF106" s="44">
        <f t="shared" si="301"/>
        <v>0</v>
      </c>
      <c r="CG106" s="44">
        <f t="shared" si="301"/>
        <v>0</v>
      </c>
      <c r="CH106" s="44">
        <f t="shared" si="301"/>
        <v>0</v>
      </c>
      <c r="CI106" s="44">
        <f t="shared" si="301"/>
        <v>0</v>
      </c>
      <c r="CJ106" s="40"/>
      <c r="CK106" s="247">
        <v>51205</v>
      </c>
      <c r="CL106" s="247">
        <f t="shared" si="282"/>
        <v>0</v>
      </c>
      <c r="CM106" s="44"/>
      <c r="CN106" s="44"/>
      <c r="CO106" s="44"/>
      <c r="CP106" s="44"/>
      <c r="CQ106" s="44"/>
      <c r="CR106" s="44"/>
      <c r="CS106" s="44"/>
      <c r="CT106" s="44"/>
      <c r="CU106" s="44"/>
      <c r="CV106" s="44"/>
      <c r="CW106" s="44"/>
      <c r="CX106" s="40">
        <f t="shared" si="283"/>
        <v>0</v>
      </c>
      <c r="CY106" s="28">
        <f t="shared" si="271"/>
        <v>51205</v>
      </c>
      <c r="CZ106" s="28">
        <f t="shared" si="272"/>
        <v>51205</v>
      </c>
      <c r="DA106" s="28">
        <f t="shared" si="299"/>
        <v>0</v>
      </c>
      <c r="DB106" s="28">
        <f t="shared" si="285"/>
        <v>0</v>
      </c>
      <c r="DC106" s="28">
        <f t="shared" si="286"/>
        <v>0</v>
      </c>
      <c r="DD106" s="28">
        <f t="shared" si="287"/>
        <v>0</v>
      </c>
      <c r="DE106" s="28">
        <f t="shared" si="288"/>
        <v>0</v>
      </c>
      <c r="DF106" s="28">
        <f>CT106+CF106</f>
        <v>0</v>
      </c>
      <c r="DG106" s="28">
        <f t="shared" si="290"/>
        <v>0</v>
      </c>
      <c r="DH106" s="28">
        <f t="shared" si="291"/>
        <v>0</v>
      </c>
      <c r="DI106" s="28">
        <f t="shared" si="292"/>
        <v>0</v>
      </c>
      <c r="DJ106" s="26">
        <f t="shared" si="293"/>
        <v>51205</v>
      </c>
    </row>
    <row r="107" spans="1:114" s="12" customFormat="1" ht="25.5" customHeight="1">
      <c r="A107" s="216" t="s">
        <v>236</v>
      </c>
      <c r="B107" s="217"/>
      <c r="C107" s="51"/>
      <c r="D107" s="257" t="s">
        <v>237</v>
      </c>
      <c r="E107" s="15">
        <f>E108+E114</f>
        <v>8287108</v>
      </c>
      <c r="F107" s="15">
        <f aca="true" t="shared" si="303" ref="F107:O107">F108+F114</f>
        <v>8287108</v>
      </c>
      <c r="G107" s="15">
        <f t="shared" si="303"/>
        <v>7625901</v>
      </c>
      <c r="H107" s="15">
        <f t="shared" si="303"/>
        <v>473180</v>
      </c>
      <c r="I107" s="15">
        <f t="shared" si="303"/>
        <v>0</v>
      </c>
      <c r="J107" s="15">
        <f t="shared" si="303"/>
        <v>239100</v>
      </c>
      <c r="K107" s="15">
        <f t="shared" si="303"/>
        <v>239100</v>
      </c>
      <c r="L107" s="15">
        <f t="shared" si="303"/>
        <v>49100</v>
      </c>
      <c r="M107" s="15">
        <f t="shared" si="303"/>
        <v>124171</v>
      </c>
      <c r="N107" s="15">
        <f t="shared" si="303"/>
        <v>0</v>
      </c>
      <c r="O107" s="15">
        <f t="shared" si="303"/>
        <v>0</v>
      </c>
      <c r="P107" s="15">
        <f t="shared" si="295"/>
        <v>8526208</v>
      </c>
      <c r="Q107" s="15">
        <f>Q108+Q114</f>
        <v>0</v>
      </c>
      <c r="R107" s="15">
        <f aca="true" t="shared" si="304" ref="R107:AB107">R108+R114</f>
        <v>0</v>
      </c>
      <c r="S107" s="15">
        <f t="shared" si="304"/>
        <v>0</v>
      </c>
      <c r="T107" s="15">
        <f t="shared" si="304"/>
        <v>0</v>
      </c>
      <c r="U107" s="15">
        <f t="shared" si="304"/>
        <v>0</v>
      </c>
      <c r="V107" s="15">
        <f t="shared" si="304"/>
        <v>0</v>
      </c>
      <c r="W107" s="15">
        <f t="shared" si="304"/>
        <v>-30000</v>
      </c>
      <c r="X107" s="15">
        <f t="shared" si="304"/>
        <v>0</v>
      </c>
      <c r="Y107" s="15">
        <f t="shared" si="304"/>
        <v>0</v>
      </c>
      <c r="Z107" s="15">
        <f t="shared" si="304"/>
        <v>30000</v>
      </c>
      <c r="AA107" s="15">
        <f t="shared" si="304"/>
        <v>0</v>
      </c>
      <c r="AB107" s="15">
        <f t="shared" si="304"/>
        <v>0</v>
      </c>
      <c r="AC107" s="15">
        <f>AC108+AC114</f>
        <v>8287108</v>
      </c>
      <c r="AD107" s="15">
        <f aca="true" t="shared" si="305" ref="AD107:AM107">AD108+AD114</f>
        <v>8287108</v>
      </c>
      <c r="AE107" s="15">
        <f t="shared" si="305"/>
        <v>7625901</v>
      </c>
      <c r="AF107" s="15">
        <f t="shared" si="305"/>
        <v>473180</v>
      </c>
      <c r="AG107" s="15">
        <f t="shared" si="305"/>
        <v>0</v>
      </c>
      <c r="AH107" s="15">
        <f t="shared" si="305"/>
        <v>239100</v>
      </c>
      <c r="AI107" s="15">
        <f t="shared" si="305"/>
        <v>209100</v>
      </c>
      <c r="AJ107" s="15">
        <f t="shared" si="305"/>
        <v>49100</v>
      </c>
      <c r="AK107" s="15">
        <f t="shared" si="305"/>
        <v>124171</v>
      </c>
      <c r="AL107" s="15">
        <f t="shared" si="305"/>
        <v>30000</v>
      </c>
      <c r="AM107" s="15">
        <f t="shared" si="305"/>
        <v>0</v>
      </c>
      <c r="AN107" s="15">
        <f t="shared" si="296"/>
        <v>8526208</v>
      </c>
      <c r="AO107" s="15">
        <f>AO108+AO114</f>
        <v>473796</v>
      </c>
      <c r="AP107" s="15">
        <f aca="true" t="shared" si="306" ref="AP107:AZ107">AP108+AP114</f>
        <v>473796</v>
      </c>
      <c r="AQ107" s="15">
        <f t="shared" si="306"/>
        <v>57000</v>
      </c>
      <c r="AR107" s="15">
        <f t="shared" si="306"/>
        <v>90000</v>
      </c>
      <c r="AS107" s="15">
        <f t="shared" si="306"/>
        <v>0</v>
      </c>
      <c r="AT107" s="15">
        <f t="shared" si="306"/>
        <v>1194176.54</v>
      </c>
      <c r="AU107" s="15">
        <f t="shared" si="306"/>
        <v>1566</v>
      </c>
      <c r="AV107" s="15">
        <f t="shared" si="306"/>
        <v>0</v>
      </c>
      <c r="AW107" s="15">
        <f t="shared" si="306"/>
        <v>0</v>
      </c>
      <c r="AX107" s="15">
        <f t="shared" si="306"/>
        <v>1192610.54</v>
      </c>
      <c r="AY107" s="15">
        <f t="shared" si="306"/>
        <v>1214611.54</v>
      </c>
      <c r="AZ107" s="15">
        <f t="shared" si="306"/>
        <v>1667972.54</v>
      </c>
      <c r="BA107" s="15">
        <f>BA108+BA114</f>
        <v>8760904</v>
      </c>
      <c r="BB107" s="15">
        <f aca="true" t="shared" si="307" ref="BB107:BK107">BB108+BB114</f>
        <v>8760904</v>
      </c>
      <c r="BC107" s="15">
        <f t="shared" si="307"/>
        <v>7682901</v>
      </c>
      <c r="BD107" s="15">
        <f t="shared" si="307"/>
        <v>563180</v>
      </c>
      <c r="BE107" s="15">
        <f t="shared" si="307"/>
        <v>0</v>
      </c>
      <c r="BF107" s="15">
        <f t="shared" si="307"/>
        <v>1433276.54</v>
      </c>
      <c r="BG107" s="15">
        <f t="shared" si="307"/>
        <v>210666</v>
      </c>
      <c r="BH107" s="15">
        <f t="shared" si="307"/>
        <v>49100</v>
      </c>
      <c r="BI107" s="15">
        <f t="shared" si="307"/>
        <v>124171</v>
      </c>
      <c r="BJ107" s="15">
        <f t="shared" si="307"/>
        <v>1222610.54</v>
      </c>
      <c r="BK107" s="15">
        <f t="shared" si="307"/>
        <v>1214611.54</v>
      </c>
      <c r="BL107" s="15">
        <f t="shared" si="297"/>
        <v>10194180.54</v>
      </c>
      <c r="BM107" s="15">
        <f>BM108+BM114</f>
        <v>536200</v>
      </c>
      <c r="BN107" s="15">
        <f aca="true" t="shared" si="308" ref="BN107:BX107">BN108+BN114</f>
        <v>536200</v>
      </c>
      <c r="BO107" s="15">
        <f t="shared" si="308"/>
        <v>98000</v>
      </c>
      <c r="BP107" s="15">
        <f t="shared" si="308"/>
        <v>30000</v>
      </c>
      <c r="BQ107" s="15">
        <f t="shared" si="308"/>
        <v>0</v>
      </c>
      <c r="BR107" s="15">
        <f t="shared" si="308"/>
        <v>668918</v>
      </c>
      <c r="BS107" s="15">
        <f t="shared" si="308"/>
        <v>0</v>
      </c>
      <c r="BT107" s="15">
        <f t="shared" si="308"/>
        <v>-13100</v>
      </c>
      <c r="BU107" s="15">
        <f t="shared" si="308"/>
        <v>0</v>
      </c>
      <c r="BV107" s="15">
        <f t="shared" si="308"/>
        <v>668918</v>
      </c>
      <c r="BW107" s="15">
        <f t="shared" si="308"/>
        <v>642868</v>
      </c>
      <c r="BX107" s="15">
        <f t="shared" si="308"/>
        <v>1205118</v>
      </c>
      <c r="BY107" s="40">
        <f>BY108+BY114</f>
        <v>9297104</v>
      </c>
      <c r="BZ107" s="40">
        <f aca="true" t="shared" si="309" ref="BZ107:CI107">BZ108+BZ114</f>
        <v>9297104</v>
      </c>
      <c r="CA107" s="40">
        <f t="shared" si="309"/>
        <v>6677939</v>
      </c>
      <c r="CB107" s="40">
        <f t="shared" si="309"/>
        <v>593180</v>
      </c>
      <c r="CC107" s="40">
        <f t="shared" si="309"/>
        <v>0</v>
      </c>
      <c r="CD107" s="40">
        <f t="shared" si="309"/>
        <v>2102194.54</v>
      </c>
      <c r="CE107" s="40">
        <f t="shared" si="309"/>
        <v>210666</v>
      </c>
      <c r="CF107" s="40">
        <f t="shared" si="309"/>
        <v>36000</v>
      </c>
      <c r="CG107" s="40">
        <f t="shared" si="309"/>
        <v>124171</v>
      </c>
      <c r="CH107" s="40">
        <f t="shared" si="309"/>
        <v>1891528.54</v>
      </c>
      <c r="CI107" s="40">
        <f t="shared" si="309"/>
        <v>1857479.54</v>
      </c>
      <c r="CJ107" s="40">
        <f t="shared" si="298"/>
        <v>11399298.54</v>
      </c>
      <c r="CK107" s="247"/>
      <c r="CL107" s="247">
        <f t="shared" si="282"/>
        <v>-9297104</v>
      </c>
      <c r="CM107" s="40">
        <f>CM108+CM114</f>
        <v>378206</v>
      </c>
      <c r="CN107" s="40">
        <f aca="true" t="shared" si="310" ref="CN107:CX107">CN108+CN114</f>
        <v>378206</v>
      </c>
      <c r="CO107" s="40">
        <f t="shared" si="310"/>
        <v>288452</v>
      </c>
      <c r="CP107" s="40">
        <f t="shared" si="310"/>
        <v>12819</v>
      </c>
      <c r="CQ107" s="40">
        <f t="shared" si="310"/>
        <v>0</v>
      </c>
      <c r="CR107" s="40">
        <f t="shared" si="310"/>
        <v>531351</v>
      </c>
      <c r="CS107" s="40">
        <f t="shared" si="310"/>
        <v>0</v>
      </c>
      <c r="CT107" s="40">
        <f t="shared" si="310"/>
        <v>13100</v>
      </c>
      <c r="CU107" s="40">
        <f t="shared" si="310"/>
        <v>0</v>
      </c>
      <c r="CV107" s="40">
        <f t="shared" si="310"/>
        <v>531351</v>
      </c>
      <c r="CW107" s="40">
        <f t="shared" si="310"/>
        <v>531351</v>
      </c>
      <c r="CX107" s="40">
        <f t="shared" si="310"/>
        <v>909557</v>
      </c>
      <c r="CY107" s="26">
        <f>CY108+CY114</f>
        <v>9675310</v>
      </c>
      <c r="CZ107" s="26">
        <f aca="true" t="shared" si="311" ref="CZ107:DI107">CZ108+CZ114</f>
        <v>9675310</v>
      </c>
      <c r="DA107" s="26">
        <f t="shared" si="311"/>
        <v>8398553</v>
      </c>
      <c r="DB107" s="26">
        <f t="shared" si="311"/>
        <v>605999</v>
      </c>
      <c r="DC107" s="26">
        <f t="shared" si="311"/>
        <v>0</v>
      </c>
      <c r="DD107" s="26">
        <f t="shared" si="311"/>
        <v>2633545.54</v>
      </c>
      <c r="DE107" s="26">
        <f t="shared" si="311"/>
        <v>210666</v>
      </c>
      <c r="DF107" s="26">
        <f t="shared" si="311"/>
        <v>49100</v>
      </c>
      <c r="DG107" s="26">
        <f t="shared" si="311"/>
        <v>124171</v>
      </c>
      <c r="DH107" s="26">
        <f t="shared" si="311"/>
        <v>2422879.54</v>
      </c>
      <c r="DI107" s="26">
        <f t="shared" si="311"/>
        <v>2388830.54</v>
      </c>
      <c r="DJ107" s="26">
        <f aca="true" t="shared" si="312" ref="DJ107:DJ132">DD107+CY107</f>
        <v>12308855.54</v>
      </c>
    </row>
    <row r="108" spans="1:114" ht="12.75">
      <c r="A108" s="466"/>
      <c r="B108" s="48" t="s">
        <v>163</v>
      </c>
      <c r="C108" s="51"/>
      <c r="D108" s="257" t="s">
        <v>164</v>
      </c>
      <c r="E108" s="15">
        <f>SUM(E109:E113)</f>
        <v>8287108</v>
      </c>
      <c r="F108" s="15">
        <f aca="true" t="shared" si="313" ref="F108:O108">SUM(F109:F113)</f>
        <v>8287108</v>
      </c>
      <c r="G108" s="15">
        <f t="shared" si="313"/>
        <v>7625901</v>
      </c>
      <c r="H108" s="15">
        <f t="shared" si="313"/>
        <v>473180</v>
      </c>
      <c r="I108" s="15">
        <f t="shared" si="313"/>
        <v>0</v>
      </c>
      <c r="J108" s="15">
        <f t="shared" si="313"/>
        <v>239100</v>
      </c>
      <c r="K108" s="15">
        <f t="shared" si="313"/>
        <v>239100</v>
      </c>
      <c r="L108" s="15">
        <f t="shared" si="313"/>
        <v>49100</v>
      </c>
      <c r="M108" s="15">
        <f t="shared" si="313"/>
        <v>124171</v>
      </c>
      <c r="N108" s="15">
        <f t="shared" si="313"/>
        <v>0</v>
      </c>
      <c r="O108" s="15">
        <f t="shared" si="313"/>
        <v>0</v>
      </c>
      <c r="P108" s="15">
        <f t="shared" si="295"/>
        <v>8526208</v>
      </c>
      <c r="Q108" s="15">
        <f>SUM(Q109:Q113)</f>
        <v>0</v>
      </c>
      <c r="R108" s="15">
        <f aca="true" t="shared" si="314" ref="R108:AB108">SUM(R109:R113)</f>
        <v>0</v>
      </c>
      <c r="S108" s="15">
        <f t="shared" si="314"/>
        <v>0</v>
      </c>
      <c r="T108" s="15">
        <f t="shared" si="314"/>
        <v>0</v>
      </c>
      <c r="U108" s="15">
        <f t="shared" si="314"/>
        <v>0</v>
      </c>
      <c r="V108" s="15">
        <f t="shared" si="314"/>
        <v>0</v>
      </c>
      <c r="W108" s="15">
        <f t="shared" si="314"/>
        <v>-30000</v>
      </c>
      <c r="X108" s="15">
        <f t="shared" si="314"/>
        <v>0</v>
      </c>
      <c r="Y108" s="15">
        <f t="shared" si="314"/>
        <v>0</v>
      </c>
      <c r="Z108" s="15">
        <f t="shared" si="314"/>
        <v>30000</v>
      </c>
      <c r="AA108" s="15">
        <f t="shared" si="314"/>
        <v>0</v>
      </c>
      <c r="AB108" s="15">
        <f t="shared" si="314"/>
        <v>0</v>
      </c>
      <c r="AC108" s="15">
        <f>SUM(AC109:AC113)</f>
        <v>8287108</v>
      </c>
      <c r="AD108" s="15">
        <f aca="true" t="shared" si="315" ref="AD108:AM108">SUM(AD109:AD113)</f>
        <v>8287108</v>
      </c>
      <c r="AE108" s="15">
        <f t="shared" si="315"/>
        <v>7625901</v>
      </c>
      <c r="AF108" s="15">
        <f t="shared" si="315"/>
        <v>473180</v>
      </c>
      <c r="AG108" s="15">
        <f t="shared" si="315"/>
        <v>0</v>
      </c>
      <c r="AH108" s="15">
        <f t="shared" si="315"/>
        <v>239100</v>
      </c>
      <c r="AI108" s="15">
        <f t="shared" si="315"/>
        <v>209100</v>
      </c>
      <c r="AJ108" s="15">
        <f t="shared" si="315"/>
        <v>49100</v>
      </c>
      <c r="AK108" s="15">
        <f t="shared" si="315"/>
        <v>124171</v>
      </c>
      <c r="AL108" s="15">
        <f t="shared" si="315"/>
        <v>30000</v>
      </c>
      <c r="AM108" s="15">
        <f t="shared" si="315"/>
        <v>0</v>
      </c>
      <c r="AN108" s="15">
        <f t="shared" si="296"/>
        <v>8526208</v>
      </c>
      <c r="AO108" s="15">
        <f>SUM(AO109:AO113)</f>
        <v>473796</v>
      </c>
      <c r="AP108" s="15">
        <f aca="true" t="shared" si="316" ref="AP108:AZ108">SUM(AP109:AP113)</f>
        <v>473796</v>
      </c>
      <c r="AQ108" s="15">
        <f t="shared" si="316"/>
        <v>57000</v>
      </c>
      <c r="AR108" s="15">
        <f t="shared" si="316"/>
        <v>90000</v>
      </c>
      <c r="AS108" s="15">
        <f t="shared" si="316"/>
        <v>0</v>
      </c>
      <c r="AT108" s="15">
        <f t="shared" si="316"/>
        <v>209081</v>
      </c>
      <c r="AU108" s="15">
        <f t="shared" si="316"/>
        <v>1566</v>
      </c>
      <c r="AV108" s="15">
        <f t="shared" si="316"/>
        <v>0</v>
      </c>
      <c r="AW108" s="15">
        <f t="shared" si="316"/>
        <v>0</v>
      </c>
      <c r="AX108" s="15">
        <f t="shared" si="316"/>
        <v>207515</v>
      </c>
      <c r="AY108" s="15">
        <f t="shared" si="316"/>
        <v>229516</v>
      </c>
      <c r="AZ108" s="15">
        <f t="shared" si="316"/>
        <v>682877</v>
      </c>
      <c r="BA108" s="15">
        <f>SUM(BA109:BA113)</f>
        <v>8760904</v>
      </c>
      <c r="BB108" s="15">
        <f aca="true" t="shared" si="317" ref="BB108:BK108">SUM(BB109:BB113)</f>
        <v>8760904</v>
      </c>
      <c r="BC108" s="15">
        <f t="shared" si="317"/>
        <v>7682901</v>
      </c>
      <c r="BD108" s="15">
        <f t="shared" si="317"/>
        <v>563180</v>
      </c>
      <c r="BE108" s="15">
        <f t="shared" si="317"/>
        <v>0</v>
      </c>
      <c r="BF108" s="15">
        <f t="shared" si="317"/>
        <v>448181</v>
      </c>
      <c r="BG108" s="15">
        <f t="shared" si="317"/>
        <v>210666</v>
      </c>
      <c r="BH108" s="15">
        <f t="shared" si="317"/>
        <v>49100</v>
      </c>
      <c r="BI108" s="15">
        <f t="shared" si="317"/>
        <v>124171</v>
      </c>
      <c r="BJ108" s="15">
        <f t="shared" si="317"/>
        <v>237515</v>
      </c>
      <c r="BK108" s="15">
        <f t="shared" si="317"/>
        <v>229516</v>
      </c>
      <c r="BL108" s="15">
        <f t="shared" si="297"/>
        <v>9209085</v>
      </c>
      <c r="BM108" s="15">
        <f>SUM(BM109:BM113)</f>
        <v>536200</v>
      </c>
      <c r="BN108" s="15">
        <f aca="true" t="shared" si="318" ref="BN108:BX108">SUM(BN109:BN113)</f>
        <v>536200</v>
      </c>
      <c r="BO108" s="15">
        <f t="shared" si="318"/>
        <v>98000</v>
      </c>
      <c r="BP108" s="15">
        <f t="shared" si="318"/>
        <v>30000</v>
      </c>
      <c r="BQ108" s="15">
        <f t="shared" si="318"/>
        <v>0</v>
      </c>
      <c r="BR108" s="15">
        <f t="shared" si="318"/>
        <v>668918</v>
      </c>
      <c r="BS108" s="15">
        <f t="shared" si="318"/>
        <v>0</v>
      </c>
      <c r="BT108" s="15">
        <f t="shared" si="318"/>
        <v>-13100</v>
      </c>
      <c r="BU108" s="15">
        <f t="shared" si="318"/>
        <v>0</v>
      </c>
      <c r="BV108" s="15">
        <f t="shared" si="318"/>
        <v>668918</v>
      </c>
      <c r="BW108" s="15">
        <f t="shared" si="318"/>
        <v>642868</v>
      </c>
      <c r="BX108" s="15">
        <f t="shared" si="318"/>
        <v>1205118</v>
      </c>
      <c r="BY108" s="40">
        <f>SUM(BY109:BY113)</f>
        <v>9297104</v>
      </c>
      <c r="BZ108" s="40">
        <f aca="true" t="shared" si="319" ref="BZ108:CI108">SUM(BZ109:BZ113)</f>
        <v>9297104</v>
      </c>
      <c r="CA108" s="40">
        <f t="shared" si="319"/>
        <v>6677939</v>
      </c>
      <c r="CB108" s="40">
        <f t="shared" si="319"/>
        <v>593180</v>
      </c>
      <c r="CC108" s="40">
        <f t="shared" si="319"/>
        <v>0</v>
      </c>
      <c r="CD108" s="40">
        <f t="shared" si="319"/>
        <v>1117099</v>
      </c>
      <c r="CE108" s="40">
        <f t="shared" si="319"/>
        <v>210666</v>
      </c>
      <c r="CF108" s="40">
        <f t="shared" si="319"/>
        <v>36000</v>
      </c>
      <c r="CG108" s="40">
        <f t="shared" si="319"/>
        <v>124171</v>
      </c>
      <c r="CH108" s="40">
        <f t="shared" si="319"/>
        <v>906433</v>
      </c>
      <c r="CI108" s="40">
        <f t="shared" si="319"/>
        <v>872384</v>
      </c>
      <c r="CJ108" s="40">
        <f t="shared" si="298"/>
        <v>10414203</v>
      </c>
      <c r="CK108" s="247"/>
      <c r="CL108" s="247">
        <f t="shared" si="282"/>
        <v>-9297104</v>
      </c>
      <c r="CM108" s="40">
        <f>SUM(CM109:CM113)</f>
        <v>378206</v>
      </c>
      <c r="CN108" s="40">
        <f aca="true" t="shared" si="320" ref="CN108:CX108">SUM(CN109:CN113)</f>
        <v>378206</v>
      </c>
      <c r="CO108" s="40">
        <f t="shared" si="320"/>
        <v>288452</v>
      </c>
      <c r="CP108" s="40">
        <f t="shared" si="320"/>
        <v>12819</v>
      </c>
      <c r="CQ108" s="40">
        <f t="shared" si="320"/>
        <v>0</v>
      </c>
      <c r="CR108" s="40">
        <f t="shared" si="320"/>
        <v>531351</v>
      </c>
      <c r="CS108" s="40">
        <f t="shared" si="320"/>
        <v>0</v>
      </c>
      <c r="CT108" s="40">
        <f t="shared" si="320"/>
        <v>13100</v>
      </c>
      <c r="CU108" s="40">
        <f t="shared" si="320"/>
        <v>0</v>
      </c>
      <c r="CV108" s="40">
        <f t="shared" si="320"/>
        <v>531351</v>
      </c>
      <c r="CW108" s="40">
        <f t="shared" si="320"/>
        <v>531351</v>
      </c>
      <c r="CX108" s="40">
        <f t="shared" si="320"/>
        <v>909557</v>
      </c>
      <c r="CY108" s="26">
        <f>SUM(CY109:CY113)</f>
        <v>9675310</v>
      </c>
      <c r="CZ108" s="26">
        <f aca="true" t="shared" si="321" ref="CZ108:DI108">SUM(CZ109:CZ113)</f>
        <v>9675310</v>
      </c>
      <c r="DA108" s="26">
        <f t="shared" si="321"/>
        <v>8398553</v>
      </c>
      <c r="DB108" s="26">
        <f t="shared" si="321"/>
        <v>605999</v>
      </c>
      <c r="DC108" s="26">
        <f t="shared" si="321"/>
        <v>0</v>
      </c>
      <c r="DD108" s="26">
        <f t="shared" si="321"/>
        <v>1648450</v>
      </c>
      <c r="DE108" s="26">
        <f t="shared" si="321"/>
        <v>210666</v>
      </c>
      <c r="DF108" s="26">
        <f t="shared" si="321"/>
        <v>49100</v>
      </c>
      <c r="DG108" s="26">
        <f t="shared" si="321"/>
        <v>124171</v>
      </c>
      <c r="DH108" s="26">
        <f t="shared" si="321"/>
        <v>1437784</v>
      </c>
      <c r="DI108" s="26">
        <f t="shared" si="321"/>
        <v>1403735</v>
      </c>
      <c r="DJ108" s="26">
        <f t="shared" si="312"/>
        <v>11323760</v>
      </c>
    </row>
    <row r="109" spans="1:114" ht="12.75">
      <c r="A109" s="467"/>
      <c r="B109" s="70" t="s">
        <v>165</v>
      </c>
      <c r="C109" s="49" t="s">
        <v>166</v>
      </c>
      <c r="D109" s="256" t="s">
        <v>167</v>
      </c>
      <c r="E109" s="35">
        <f>КФК!E72</f>
        <v>1035750</v>
      </c>
      <c r="F109" s="35">
        <f>КФК!F72</f>
        <v>1035750</v>
      </c>
      <c r="G109" s="35">
        <f>КФК!G72</f>
        <v>962458</v>
      </c>
      <c r="H109" s="35">
        <f>КФК!H72</f>
        <v>46292</v>
      </c>
      <c r="I109" s="35">
        <f>КФК!I72</f>
        <v>0</v>
      </c>
      <c r="J109" s="35">
        <f>КФК!J72</f>
        <v>30000</v>
      </c>
      <c r="K109" s="35">
        <v>30000</v>
      </c>
      <c r="L109" s="35">
        <f>КФК!L72</f>
        <v>0</v>
      </c>
      <c r="M109" s="35">
        <f>КФК!M72</f>
        <v>0</v>
      </c>
      <c r="N109" s="35">
        <v>0</v>
      </c>
      <c r="O109" s="35">
        <f>КФК!O72</f>
        <v>0</v>
      </c>
      <c r="P109" s="15">
        <f t="shared" si="295"/>
        <v>1065750</v>
      </c>
      <c r="Q109" s="35"/>
      <c r="R109" s="35"/>
      <c r="S109" s="35"/>
      <c r="T109" s="35"/>
      <c r="U109" s="35"/>
      <c r="V109" s="35"/>
      <c r="W109" s="35">
        <v>-30000</v>
      </c>
      <c r="X109" s="35"/>
      <c r="Y109" s="35"/>
      <c r="Z109" s="35">
        <v>30000</v>
      </c>
      <c r="AA109" s="35"/>
      <c r="AB109" s="15">
        <f>V109+Q109</f>
        <v>0</v>
      </c>
      <c r="AC109" s="35">
        <f aca="true" t="shared" si="322" ref="AC109:AM113">Q109+E109</f>
        <v>1035750</v>
      </c>
      <c r="AD109" s="35">
        <f t="shared" si="322"/>
        <v>1035750</v>
      </c>
      <c r="AE109" s="35">
        <f t="shared" si="322"/>
        <v>962458</v>
      </c>
      <c r="AF109" s="35">
        <f t="shared" si="322"/>
        <v>46292</v>
      </c>
      <c r="AG109" s="35">
        <f t="shared" si="322"/>
        <v>0</v>
      </c>
      <c r="AH109" s="35">
        <f t="shared" si="322"/>
        <v>30000</v>
      </c>
      <c r="AI109" s="35">
        <f t="shared" si="322"/>
        <v>0</v>
      </c>
      <c r="AJ109" s="35">
        <f t="shared" si="322"/>
        <v>0</v>
      </c>
      <c r="AK109" s="35">
        <f t="shared" si="322"/>
        <v>0</v>
      </c>
      <c r="AL109" s="35">
        <f t="shared" si="322"/>
        <v>30000</v>
      </c>
      <c r="AM109" s="35">
        <f t="shared" si="322"/>
        <v>0</v>
      </c>
      <c r="AN109" s="15">
        <f t="shared" si="296"/>
        <v>1065750</v>
      </c>
      <c r="AO109" s="35">
        <v>35000</v>
      </c>
      <c r="AP109" s="35">
        <v>35000</v>
      </c>
      <c r="AQ109" s="35">
        <v>23000</v>
      </c>
      <c r="AR109" s="35">
        <v>10000</v>
      </c>
      <c r="AS109" s="35"/>
      <c r="AT109" s="15"/>
      <c r="AU109" s="35"/>
      <c r="AV109" s="35"/>
      <c r="AW109" s="35"/>
      <c r="AX109" s="35"/>
      <c r="AY109" s="35">
        <v>30000</v>
      </c>
      <c r="AZ109" s="15">
        <f>AT109+AO109</f>
        <v>35000</v>
      </c>
      <c r="BA109" s="35">
        <f aca="true" t="shared" si="323" ref="BA109:BK113">AO109+AC109</f>
        <v>1070750</v>
      </c>
      <c r="BB109" s="35">
        <f t="shared" si="323"/>
        <v>1070750</v>
      </c>
      <c r="BC109" s="35">
        <f t="shared" si="323"/>
        <v>985458</v>
      </c>
      <c r="BD109" s="35">
        <f t="shared" si="323"/>
        <v>56292</v>
      </c>
      <c r="BE109" s="35">
        <f t="shared" si="323"/>
        <v>0</v>
      </c>
      <c r="BF109" s="35">
        <f t="shared" si="323"/>
        <v>30000</v>
      </c>
      <c r="BG109" s="35">
        <f t="shared" si="323"/>
        <v>0</v>
      </c>
      <c r="BH109" s="35">
        <f t="shared" si="323"/>
        <v>0</v>
      </c>
      <c r="BI109" s="35">
        <f t="shared" si="323"/>
        <v>0</v>
      </c>
      <c r="BJ109" s="35">
        <f t="shared" si="323"/>
        <v>30000</v>
      </c>
      <c r="BK109" s="35">
        <f t="shared" si="323"/>
        <v>30000</v>
      </c>
      <c r="BL109" s="15">
        <f t="shared" si="297"/>
        <v>1100750</v>
      </c>
      <c r="BM109" s="28">
        <v>40800</v>
      </c>
      <c r="BN109" s="28">
        <v>40800</v>
      </c>
      <c r="BO109" s="28">
        <v>40800</v>
      </c>
      <c r="BP109" s="28"/>
      <c r="BQ109" s="28"/>
      <c r="BR109" s="28">
        <v>26050</v>
      </c>
      <c r="BS109" s="28"/>
      <c r="BT109" s="28"/>
      <c r="BU109" s="28"/>
      <c r="BV109" s="28">
        <v>26050</v>
      </c>
      <c r="BW109" s="28"/>
      <c r="BX109" s="26">
        <f>BM109+BR109</f>
        <v>66850</v>
      </c>
      <c r="BY109" s="44">
        <f aca="true" t="shared" si="324" ref="BY109:CI113">BM109+BA109</f>
        <v>1111550</v>
      </c>
      <c r="BZ109" s="44">
        <f t="shared" si="324"/>
        <v>1111550</v>
      </c>
      <c r="CA109" s="44">
        <v>829700</v>
      </c>
      <c r="CB109" s="44">
        <f t="shared" si="324"/>
        <v>56292</v>
      </c>
      <c r="CC109" s="44">
        <f t="shared" si="324"/>
        <v>0</v>
      </c>
      <c r="CD109" s="44">
        <f t="shared" si="324"/>
        <v>56050</v>
      </c>
      <c r="CE109" s="44">
        <f t="shared" si="324"/>
        <v>0</v>
      </c>
      <c r="CF109" s="44">
        <f t="shared" si="324"/>
        <v>0</v>
      </c>
      <c r="CG109" s="44">
        <f t="shared" si="324"/>
        <v>0</v>
      </c>
      <c r="CH109" s="44">
        <f t="shared" si="324"/>
        <v>56050</v>
      </c>
      <c r="CI109" s="44">
        <f t="shared" si="324"/>
        <v>30000</v>
      </c>
      <c r="CJ109" s="40">
        <f t="shared" si="298"/>
        <v>1167600</v>
      </c>
      <c r="CK109" s="247">
        <v>1111550</v>
      </c>
      <c r="CL109" s="247">
        <f t="shared" si="282"/>
        <v>0</v>
      </c>
      <c r="CM109" s="28">
        <v>86500</v>
      </c>
      <c r="CN109" s="28">
        <v>86500</v>
      </c>
      <c r="CO109" s="28">
        <v>86500</v>
      </c>
      <c r="CP109" s="28"/>
      <c r="CQ109" s="28"/>
      <c r="CR109" s="28"/>
      <c r="CS109" s="28"/>
      <c r="CT109" s="28"/>
      <c r="CU109" s="28"/>
      <c r="CV109" s="28"/>
      <c r="CW109" s="28"/>
      <c r="CX109" s="26">
        <f>CM109+CR109</f>
        <v>86500</v>
      </c>
      <c r="CY109" s="28">
        <f aca="true" t="shared" si="325" ref="CY109:CZ113">CM109+BY109</f>
        <v>1198050</v>
      </c>
      <c r="CZ109" s="28">
        <f t="shared" si="325"/>
        <v>1198050</v>
      </c>
      <c r="DA109" s="28">
        <v>1112758</v>
      </c>
      <c r="DB109" s="28">
        <f aca="true" t="shared" si="326" ref="DB109:DI113">CP109+CB109</f>
        <v>56292</v>
      </c>
      <c r="DC109" s="28">
        <f t="shared" si="326"/>
        <v>0</v>
      </c>
      <c r="DD109" s="28">
        <f t="shared" si="326"/>
        <v>56050</v>
      </c>
      <c r="DE109" s="28">
        <f t="shared" si="326"/>
        <v>0</v>
      </c>
      <c r="DF109" s="28">
        <f t="shared" si="326"/>
        <v>0</v>
      </c>
      <c r="DG109" s="28">
        <f t="shared" si="326"/>
        <v>0</v>
      </c>
      <c r="DH109" s="28">
        <f t="shared" si="326"/>
        <v>56050</v>
      </c>
      <c r="DI109" s="28">
        <f t="shared" si="326"/>
        <v>30000</v>
      </c>
      <c r="DJ109" s="26">
        <f t="shared" si="312"/>
        <v>1254100</v>
      </c>
    </row>
    <row r="110" spans="1:114" ht="12.75">
      <c r="A110" s="467"/>
      <c r="B110" s="70" t="s">
        <v>168</v>
      </c>
      <c r="C110" s="49" t="s">
        <v>166</v>
      </c>
      <c r="D110" s="256" t="s">
        <v>169</v>
      </c>
      <c r="E110" s="35">
        <f>КФК!E73</f>
        <v>317867</v>
      </c>
      <c r="F110" s="35">
        <f>КФК!F73</f>
        <v>317867</v>
      </c>
      <c r="G110" s="35">
        <f>КФК!G73</f>
        <v>216588</v>
      </c>
      <c r="H110" s="35">
        <f>КФК!H73</f>
        <v>89279</v>
      </c>
      <c r="I110" s="35">
        <f>КФК!I73</f>
        <v>0</v>
      </c>
      <c r="J110" s="35">
        <f>КФК!J73</f>
        <v>0</v>
      </c>
      <c r="K110" s="35">
        <f>КФК!K73</f>
        <v>0</v>
      </c>
      <c r="L110" s="35">
        <f>КФК!L73</f>
        <v>0</v>
      </c>
      <c r="M110" s="35">
        <f>КФК!M73</f>
        <v>0</v>
      </c>
      <c r="N110" s="35">
        <f>КФК!N73</f>
        <v>0</v>
      </c>
      <c r="O110" s="35">
        <f>КФК!O73</f>
        <v>0</v>
      </c>
      <c r="P110" s="15">
        <f t="shared" si="295"/>
        <v>317867</v>
      </c>
      <c r="Q110" s="35"/>
      <c r="R110" s="35"/>
      <c r="S110" s="35"/>
      <c r="T110" s="35"/>
      <c r="U110" s="35"/>
      <c r="V110" s="35"/>
      <c r="W110" s="35"/>
      <c r="X110" s="35"/>
      <c r="Y110" s="35"/>
      <c r="Z110" s="35"/>
      <c r="AA110" s="35"/>
      <c r="AB110" s="15">
        <f>V110+Q110</f>
        <v>0</v>
      </c>
      <c r="AC110" s="35">
        <f t="shared" si="322"/>
        <v>317867</v>
      </c>
      <c r="AD110" s="35">
        <f t="shared" si="322"/>
        <v>317867</v>
      </c>
      <c r="AE110" s="35">
        <f t="shared" si="322"/>
        <v>216588</v>
      </c>
      <c r="AF110" s="35">
        <f t="shared" si="322"/>
        <v>89279</v>
      </c>
      <c r="AG110" s="35">
        <f t="shared" si="322"/>
        <v>0</v>
      </c>
      <c r="AH110" s="35">
        <f t="shared" si="322"/>
        <v>0</v>
      </c>
      <c r="AI110" s="35">
        <f t="shared" si="322"/>
        <v>0</v>
      </c>
      <c r="AJ110" s="35">
        <f t="shared" si="322"/>
        <v>0</v>
      </c>
      <c r="AK110" s="35">
        <f t="shared" si="322"/>
        <v>0</v>
      </c>
      <c r="AL110" s="35">
        <f t="shared" si="322"/>
        <v>0</v>
      </c>
      <c r="AM110" s="35">
        <f t="shared" si="322"/>
        <v>0</v>
      </c>
      <c r="AN110" s="15">
        <f t="shared" si="296"/>
        <v>317867</v>
      </c>
      <c r="AO110" s="35">
        <v>22000</v>
      </c>
      <c r="AP110" s="35">
        <v>22000</v>
      </c>
      <c r="AQ110" s="35">
        <v>6000</v>
      </c>
      <c r="AR110" s="35">
        <v>10000</v>
      </c>
      <c r="AS110" s="35"/>
      <c r="AT110" s="15"/>
      <c r="AU110" s="35"/>
      <c r="AV110" s="35"/>
      <c r="AW110" s="35"/>
      <c r="AX110" s="35"/>
      <c r="AY110" s="35"/>
      <c r="AZ110" s="15">
        <f>AT110+AO110</f>
        <v>22000</v>
      </c>
      <c r="BA110" s="35">
        <f t="shared" si="323"/>
        <v>339867</v>
      </c>
      <c r="BB110" s="35">
        <f t="shared" si="323"/>
        <v>339867</v>
      </c>
      <c r="BC110" s="35">
        <f t="shared" si="323"/>
        <v>222588</v>
      </c>
      <c r="BD110" s="35">
        <f t="shared" si="323"/>
        <v>99279</v>
      </c>
      <c r="BE110" s="35">
        <f t="shared" si="323"/>
        <v>0</v>
      </c>
      <c r="BF110" s="35">
        <f t="shared" si="323"/>
        <v>0</v>
      </c>
      <c r="BG110" s="35">
        <f t="shared" si="323"/>
        <v>0</v>
      </c>
      <c r="BH110" s="35">
        <f t="shared" si="323"/>
        <v>0</v>
      </c>
      <c r="BI110" s="35">
        <f t="shared" si="323"/>
        <v>0</v>
      </c>
      <c r="BJ110" s="35">
        <f t="shared" si="323"/>
        <v>0</v>
      </c>
      <c r="BK110" s="35">
        <f t="shared" si="323"/>
        <v>0</v>
      </c>
      <c r="BL110" s="15">
        <f t="shared" si="297"/>
        <v>339867</v>
      </c>
      <c r="BM110" s="28">
        <v>61200</v>
      </c>
      <c r="BN110" s="28">
        <v>61200</v>
      </c>
      <c r="BO110" s="28">
        <v>53200</v>
      </c>
      <c r="BP110" s="28"/>
      <c r="BQ110" s="28"/>
      <c r="BR110" s="28"/>
      <c r="BS110" s="28"/>
      <c r="BT110" s="28"/>
      <c r="BU110" s="28"/>
      <c r="BV110" s="28"/>
      <c r="BW110" s="28"/>
      <c r="BX110" s="26">
        <f>BM110+BR110</f>
        <v>61200</v>
      </c>
      <c r="BY110" s="44">
        <f t="shared" si="324"/>
        <v>401067</v>
      </c>
      <c r="BZ110" s="44">
        <f t="shared" si="324"/>
        <v>401067</v>
      </c>
      <c r="CA110" s="44">
        <v>230731</v>
      </c>
      <c r="CB110" s="44">
        <f t="shared" si="324"/>
        <v>99279</v>
      </c>
      <c r="CC110" s="44">
        <f t="shared" si="324"/>
        <v>0</v>
      </c>
      <c r="CD110" s="44">
        <f t="shared" si="324"/>
        <v>0</v>
      </c>
      <c r="CE110" s="44">
        <f t="shared" si="324"/>
        <v>0</v>
      </c>
      <c r="CF110" s="44">
        <f t="shared" si="324"/>
        <v>0</v>
      </c>
      <c r="CG110" s="44">
        <f t="shared" si="324"/>
        <v>0</v>
      </c>
      <c r="CH110" s="44">
        <f t="shared" si="324"/>
        <v>0</v>
      </c>
      <c r="CI110" s="44">
        <f t="shared" si="324"/>
        <v>0</v>
      </c>
      <c r="CJ110" s="40">
        <f t="shared" si="298"/>
        <v>401067</v>
      </c>
      <c r="CK110" s="247">
        <v>401067</v>
      </c>
      <c r="CL110" s="247">
        <f t="shared" si="282"/>
        <v>0</v>
      </c>
      <c r="CM110" s="28">
        <v>6752</v>
      </c>
      <c r="CN110" s="28">
        <v>6752</v>
      </c>
      <c r="CO110" s="28">
        <v>6752</v>
      </c>
      <c r="CP110" s="28"/>
      <c r="CQ110" s="28"/>
      <c r="CR110" s="28"/>
      <c r="CS110" s="28"/>
      <c r="CT110" s="28"/>
      <c r="CU110" s="28"/>
      <c r="CV110" s="28"/>
      <c r="CW110" s="28"/>
      <c r="CX110" s="26">
        <f>CM110+CR110</f>
        <v>6752</v>
      </c>
      <c r="CY110" s="28">
        <f t="shared" si="325"/>
        <v>407819</v>
      </c>
      <c r="CZ110" s="28">
        <f t="shared" si="325"/>
        <v>407819</v>
      </c>
      <c r="DA110" s="28">
        <v>282540</v>
      </c>
      <c r="DB110" s="28">
        <f t="shared" si="326"/>
        <v>99279</v>
      </c>
      <c r="DC110" s="28">
        <f t="shared" si="326"/>
        <v>0</v>
      </c>
      <c r="DD110" s="28">
        <f t="shared" si="326"/>
        <v>0</v>
      </c>
      <c r="DE110" s="28">
        <f t="shared" si="326"/>
        <v>0</v>
      </c>
      <c r="DF110" s="28">
        <f t="shared" si="326"/>
        <v>0</v>
      </c>
      <c r="DG110" s="28">
        <f t="shared" si="326"/>
        <v>0</v>
      </c>
      <c r="DH110" s="28">
        <f t="shared" si="326"/>
        <v>0</v>
      </c>
      <c r="DI110" s="28">
        <f t="shared" si="326"/>
        <v>0</v>
      </c>
      <c r="DJ110" s="26">
        <f t="shared" si="312"/>
        <v>407819</v>
      </c>
    </row>
    <row r="111" spans="1:114" ht="25.5">
      <c r="A111" s="467"/>
      <c r="B111" s="70" t="s">
        <v>170</v>
      </c>
      <c r="C111" s="49" t="s">
        <v>171</v>
      </c>
      <c r="D111" s="256" t="s">
        <v>172</v>
      </c>
      <c r="E111" s="35">
        <f>КФК!E74</f>
        <v>2359821</v>
      </c>
      <c r="F111" s="35">
        <f>КФК!F74</f>
        <v>2359821</v>
      </c>
      <c r="G111" s="35">
        <f>КФК!G74</f>
        <v>1932156</v>
      </c>
      <c r="H111" s="35">
        <f>КФК!H74</f>
        <v>310228</v>
      </c>
      <c r="I111" s="35">
        <f>КФК!I74</f>
        <v>0</v>
      </c>
      <c r="J111" s="35">
        <f>КФК!J74</f>
        <v>0</v>
      </c>
      <c r="K111" s="35">
        <f>КФК!K74</f>
        <v>0</v>
      </c>
      <c r="L111" s="35">
        <f>КФК!L74</f>
        <v>0</v>
      </c>
      <c r="M111" s="35">
        <f>КФК!M74</f>
        <v>0</v>
      </c>
      <c r="N111" s="35">
        <f>КФК!N74</f>
        <v>0</v>
      </c>
      <c r="O111" s="35">
        <f>КФК!O74</f>
        <v>0</v>
      </c>
      <c r="P111" s="15">
        <f t="shared" si="295"/>
        <v>2359821</v>
      </c>
      <c r="Q111" s="35"/>
      <c r="R111" s="35"/>
      <c r="S111" s="35"/>
      <c r="T111" s="35"/>
      <c r="U111" s="35"/>
      <c r="V111" s="35"/>
      <c r="W111" s="35"/>
      <c r="X111" s="35"/>
      <c r="Y111" s="35"/>
      <c r="Z111" s="35"/>
      <c r="AA111" s="35"/>
      <c r="AB111" s="15">
        <f>V111+Q111</f>
        <v>0</v>
      </c>
      <c r="AC111" s="35">
        <f t="shared" si="322"/>
        <v>2359821</v>
      </c>
      <c r="AD111" s="35">
        <f t="shared" si="322"/>
        <v>2359821</v>
      </c>
      <c r="AE111" s="35">
        <f t="shared" si="322"/>
        <v>1932156</v>
      </c>
      <c r="AF111" s="35">
        <f t="shared" si="322"/>
        <v>310228</v>
      </c>
      <c r="AG111" s="35">
        <f t="shared" si="322"/>
        <v>0</v>
      </c>
      <c r="AH111" s="35">
        <f t="shared" si="322"/>
        <v>0</v>
      </c>
      <c r="AI111" s="35">
        <f t="shared" si="322"/>
        <v>0</v>
      </c>
      <c r="AJ111" s="35">
        <f t="shared" si="322"/>
        <v>0</v>
      </c>
      <c r="AK111" s="35">
        <f t="shared" si="322"/>
        <v>0</v>
      </c>
      <c r="AL111" s="35">
        <f t="shared" si="322"/>
        <v>0</v>
      </c>
      <c r="AM111" s="35">
        <f t="shared" si="322"/>
        <v>0</v>
      </c>
      <c r="AN111" s="15">
        <f t="shared" si="296"/>
        <v>2359821</v>
      </c>
      <c r="AO111" s="35">
        <v>403926</v>
      </c>
      <c r="AP111" s="35">
        <v>403926</v>
      </c>
      <c r="AQ111" s="35">
        <v>28000</v>
      </c>
      <c r="AR111" s="35">
        <v>70000</v>
      </c>
      <c r="AS111" s="35"/>
      <c r="AT111" s="15">
        <v>209081</v>
      </c>
      <c r="AU111" s="35">
        <v>1566</v>
      </c>
      <c r="AV111" s="35"/>
      <c r="AW111" s="35"/>
      <c r="AX111" s="35">
        <v>207515</v>
      </c>
      <c r="AY111" s="35">
        <v>199516</v>
      </c>
      <c r="AZ111" s="15">
        <f>AT111+AO111</f>
        <v>613007</v>
      </c>
      <c r="BA111" s="35">
        <f t="shared" si="323"/>
        <v>2763747</v>
      </c>
      <c r="BB111" s="35">
        <f t="shared" si="323"/>
        <v>2763747</v>
      </c>
      <c r="BC111" s="35">
        <f t="shared" si="323"/>
        <v>1960156</v>
      </c>
      <c r="BD111" s="35">
        <f t="shared" si="323"/>
        <v>380228</v>
      </c>
      <c r="BE111" s="35">
        <f t="shared" si="323"/>
        <v>0</v>
      </c>
      <c r="BF111" s="35">
        <f t="shared" si="323"/>
        <v>209081</v>
      </c>
      <c r="BG111" s="35">
        <f t="shared" si="323"/>
        <v>1566</v>
      </c>
      <c r="BH111" s="35">
        <f t="shared" si="323"/>
        <v>0</v>
      </c>
      <c r="BI111" s="35">
        <f t="shared" si="323"/>
        <v>0</v>
      </c>
      <c r="BJ111" s="35">
        <f t="shared" si="323"/>
        <v>207515</v>
      </c>
      <c r="BK111" s="35">
        <f t="shared" si="323"/>
        <v>199516</v>
      </c>
      <c r="BL111" s="15">
        <f t="shared" si="297"/>
        <v>2972828</v>
      </c>
      <c r="BM111" s="28">
        <v>374200</v>
      </c>
      <c r="BN111" s="28">
        <v>374200</v>
      </c>
      <c r="BO111" s="28"/>
      <c r="BP111" s="28">
        <v>1000</v>
      </c>
      <c r="BQ111" s="28"/>
      <c r="BR111" s="28">
        <v>642868</v>
      </c>
      <c r="BS111" s="28"/>
      <c r="BT111" s="28"/>
      <c r="BU111" s="28"/>
      <c r="BV111" s="28">
        <v>642868</v>
      </c>
      <c r="BW111" s="28">
        <v>642868</v>
      </c>
      <c r="BX111" s="26">
        <f>BM111+BR111</f>
        <v>1017068</v>
      </c>
      <c r="BY111" s="44">
        <f t="shared" si="324"/>
        <v>3137947</v>
      </c>
      <c r="BZ111" s="44">
        <f t="shared" si="324"/>
        <v>3137947</v>
      </c>
      <c r="CA111" s="44">
        <v>1912934</v>
      </c>
      <c r="CB111" s="44">
        <f t="shared" si="324"/>
        <v>381228</v>
      </c>
      <c r="CC111" s="44">
        <f t="shared" si="324"/>
        <v>0</v>
      </c>
      <c r="CD111" s="44">
        <f t="shared" si="324"/>
        <v>851949</v>
      </c>
      <c r="CE111" s="44">
        <f t="shared" si="324"/>
        <v>1566</v>
      </c>
      <c r="CF111" s="44">
        <f t="shared" si="324"/>
        <v>0</v>
      </c>
      <c r="CG111" s="44">
        <f t="shared" si="324"/>
        <v>0</v>
      </c>
      <c r="CH111" s="44">
        <f t="shared" si="324"/>
        <v>850383</v>
      </c>
      <c r="CI111" s="44">
        <f t="shared" si="324"/>
        <v>842384</v>
      </c>
      <c r="CJ111" s="40">
        <f t="shared" si="298"/>
        <v>3989896</v>
      </c>
      <c r="CK111" s="247">
        <v>3155717</v>
      </c>
      <c r="CL111" s="247">
        <f t="shared" si="282"/>
        <v>17770</v>
      </c>
      <c r="CM111" s="28">
        <v>269561</v>
      </c>
      <c r="CN111" s="28">
        <v>269561</v>
      </c>
      <c r="CO111" s="28">
        <v>195200</v>
      </c>
      <c r="CP111" s="28">
        <v>12819</v>
      </c>
      <c r="CQ111" s="28"/>
      <c r="CR111" s="28">
        <v>181247</v>
      </c>
      <c r="CS111" s="28"/>
      <c r="CT111" s="28"/>
      <c r="CU111" s="28"/>
      <c r="CV111" s="28">
        <v>181247</v>
      </c>
      <c r="CW111" s="28">
        <v>181247</v>
      </c>
      <c r="CX111" s="26">
        <f>CM111+CR111</f>
        <v>450808</v>
      </c>
      <c r="CY111" s="28">
        <f t="shared" si="325"/>
        <v>3407508</v>
      </c>
      <c r="CZ111" s="28">
        <f t="shared" si="325"/>
        <v>3407508</v>
      </c>
      <c r="DA111" s="28">
        <v>2484556</v>
      </c>
      <c r="DB111" s="28">
        <f t="shared" si="326"/>
        <v>394047</v>
      </c>
      <c r="DC111" s="28">
        <f t="shared" si="326"/>
        <v>0</v>
      </c>
      <c r="DD111" s="28">
        <f t="shared" si="326"/>
        <v>1033196</v>
      </c>
      <c r="DE111" s="28">
        <f t="shared" si="326"/>
        <v>1566</v>
      </c>
      <c r="DF111" s="28">
        <f t="shared" si="326"/>
        <v>0</v>
      </c>
      <c r="DG111" s="28">
        <f t="shared" si="326"/>
        <v>0</v>
      </c>
      <c r="DH111" s="28">
        <f t="shared" si="326"/>
        <v>1031630</v>
      </c>
      <c r="DI111" s="28">
        <f t="shared" si="326"/>
        <v>1023631</v>
      </c>
      <c r="DJ111" s="26">
        <f t="shared" si="312"/>
        <v>4440704</v>
      </c>
    </row>
    <row r="112" spans="1:114" ht="12.75">
      <c r="A112" s="467"/>
      <c r="B112" s="70" t="s">
        <v>173</v>
      </c>
      <c r="C112" s="49" t="s">
        <v>80</v>
      </c>
      <c r="D112" s="256" t="s">
        <v>174</v>
      </c>
      <c r="E112" s="35">
        <f>КФК!E75</f>
        <v>4091077</v>
      </c>
      <c r="F112" s="35">
        <f>КФК!F75</f>
        <v>4091077</v>
      </c>
      <c r="G112" s="35">
        <f>КФК!G75</f>
        <v>4046206</v>
      </c>
      <c r="H112" s="35">
        <f>КФК!H75</f>
        <v>27381</v>
      </c>
      <c r="I112" s="35">
        <f>КФК!I75</f>
        <v>0</v>
      </c>
      <c r="J112" s="35">
        <f>КФК!J75</f>
        <v>209100</v>
      </c>
      <c r="K112" s="35">
        <f>КФК!K75</f>
        <v>209100</v>
      </c>
      <c r="L112" s="35">
        <f>КФК!L75</f>
        <v>49100</v>
      </c>
      <c r="M112" s="35">
        <f>КФК!M75</f>
        <v>124171</v>
      </c>
      <c r="N112" s="35">
        <f>КФК!N75</f>
        <v>0</v>
      </c>
      <c r="O112" s="35">
        <f>КФК!O75</f>
        <v>0</v>
      </c>
      <c r="P112" s="15">
        <f t="shared" si="295"/>
        <v>4300177</v>
      </c>
      <c r="Q112" s="35"/>
      <c r="R112" s="35"/>
      <c r="S112" s="35"/>
      <c r="T112" s="35"/>
      <c r="U112" s="35"/>
      <c r="V112" s="35"/>
      <c r="W112" s="35"/>
      <c r="X112" s="35"/>
      <c r="Y112" s="35"/>
      <c r="Z112" s="35"/>
      <c r="AA112" s="35"/>
      <c r="AB112" s="15">
        <f>V112+Q112</f>
        <v>0</v>
      </c>
      <c r="AC112" s="35">
        <f t="shared" si="322"/>
        <v>4091077</v>
      </c>
      <c r="AD112" s="35">
        <f t="shared" si="322"/>
        <v>4091077</v>
      </c>
      <c r="AE112" s="35">
        <f t="shared" si="322"/>
        <v>4046206</v>
      </c>
      <c r="AF112" s="35">
        <f t="shared" si="322"/>
        <v>27381</v>
      </c>
      <c r="AG112" s="35">
        <f t="shared" si="322"/>
        <v>0</v>
      </c>
      <c r="AH112" s="35">
        <f t="shared" si="322"/>
        <v>209100</v>
      </c>
      <c r="AI112" s="35">
        <f t="shared" si="322"/>
        <v>209100</v>
      </c>
      <c r="AJ112" s="35">
        <f t="shared" si="322"/>
        <v>49100</v>
      </c>
      <c r="AK112" s="35">
        <f t="shared" si="322"/>
        <v>124171</v>
      </c>
      <c r="AL112" s="35">
        <f t="shared" si="322"/>
        <v>0</v>
      </c>
      <c r="AM112" s="35">
        <f t="shared" si="322"/>
        <v>0</v>
      </c>
      <c r="AN112" s="15">
        <f t="shared" si="296"/>
        <v>4300177</v>
      </c>
      <c r="AO112" s="15"/>
      <c r="AP112" s="35"/>
      <c r="AQ112" s="35"/>
      <c r="AR112" s="35"/>
      <c r="AS112" s="35"/>
      <c r="AT112" s="15"/>
      <c r="AU112" s="35"/>
      <c r="AV112" s="35"/>
      <c r="AW112" s="35"/>
      <c r="AX112" s="35"/>
      <c r="AY112" s="35"/>
      <c r="AZ112" s="15">
        <f>AT112+AO112</f>
        <v>0</v>
      </c>
      <c r="BA112" s="35">
        <f t="shared" si="323"/>
        <v>4091077</v>
      </c>
      <c r="BB112" s="35">
        <f t="shared" si="323"/>
        <v>4091077</v>
      </c>
      <c r="BC112" s="35">
        <f t="shared" si="323"/>
        <v>4046206</v>
      </c>
      <c r="BD112" s="35">
        <f t="shared" si="323"/>
        <v>27381</v>
      </c>
      <c r="BE112" s="35">
        <f t="shared" si="323"/>
        <v>0</v>
      </c>
      <c r="BF112" s="35">
        <f t="shared" si="323"/>
        <v>209100</v>
      </c>
      <c r="BG112" s="35">
        <f t="shared" si="323"/>
        <v>209100</v>
      </c>
      <c r="BH112" s="35">
        <f t="shared" si="323"/>
        <v>49100</v>
      </c>
      <c r="BI112" s="35">
        <f t="shared" si="323"/>
        <v>124171</v>
      </c>
      <c r="BJ112" s="35">
        <f t="shared" si="323"/>
        <v>0</v>
      </c>
      <c r="BK112" s="35">
        <f t="shared" si="323"/>
        <v>0</v>
      </c>
      <c r="BL112" s="15">
        <f t="shared" si="297"/>
        <v>4300177</v>
      </c>
      <c r="BM112" s="28">
        <v>60000</v>
      </c>
      <c r="BN112" s="28">
        <v>60000</v>
      </c>
      <c r="BO112" s="28">
        <v>4000</v>
      </c>
      <c r="BP112" s="28">
        <v>29000</v>
      </c>
      <c r="BQ112" s="28"/>
      <c r="BR112" s="28"/>
      <c r="BS112" s="28"/>
      <c r="BT112" s="28">
        <v>-13100</v>
      </c>
      <c r="BU112" s="28"/>
      <c r="BV112" s="28"/>
      <c r="BW112" s="28"/>
      <c r="BX112" s="26">
        <f>BM112+BR112</f>
        <v>60000</v>
      </c>
      <c r="BY112" s="44">
        <f t="shared" si="324"/>
        <v>4151077</v>
      </c>
      <c r="BZ112" s="44">
        <f t="shared" si="324"/>
        <v>4151077</v>
      </c>
      <c r="CA112" s="44">
        <v>3320563</v>
      </c>
      <c r="CB112" s="44">
        <f t="shared" si="324"/>
        <v>56381</v>
      </c>
      <c r="CC112" s="44">
        <f t="shared" si="324"/>
        <v>0</v>
      </c>
      <c r="CD112" s="44">
        <f t="shared" si="324"/>
        <v>209100</v>
      </c>
      <c r="CE112" s="44">
        <f t="shared" si="324"/>
        <v>209100</v>
      </c>
      <c r="CF112" s="44">
        <f t="shared" si="324"/>
        <v>36000</v>
      </c>
      <c r="CG112" s="44">
        <f t="shared" si="324"/>
        <v>124171</v>
      </c>
      <c r="CH112" s="44">
        <f t="shared" si="324"/>
        <v>0</v>
      </c>
      <c r="CI112" s="44">
        <f t="shared" si="324"/>
        <v>0</v>
      </c>
      <c r="CJ112" s="40">
        <f t="shared" si="298"/>
        <v>4360177</v>
      </c>
      <c r="CK112" s="247">
        <v>4151077</v>
      </c>
      <c r="CL112" s="247">
        <f t="shared" si="282"/>
        <v>0</v>
      </c>
      <c r="CM112" s="28">
        <v>15393</v>
      </c>
      <c r="CN112" s="28">
        <v>15393</v>
      </c>
      <c r="CO112" s="28"/>
      <c r="CP112" s="28"/>
      <c r="CQ112" s="28"/>
      <c r="CR112" s="28">
        <v>350104</v>
      </c>
      <c r="CS112" s="28"/>
      <c r="CT112" s="28">
        <v>13100</v>
      </c>
      <c r="CU112" s="28"/>
      <c r="CV112" s="28">
        <v>350104</v>
      </c>
      <c r="CW112" s="28">
        <v>350104</v>
      </c>
      <c r="CX112" s="26">
        <f>CM112+CR112</f>
        <v>365497</v>
      </c>
      <c r="CY112" s="28">
        <f t="shared" si="325"/>
        <v>4166470</v>
      </c>
      <c r="CZ112" s="28">
        <f t="shared" si="325"/>
        <v>4166470</v>
      </c>
      <c r="DA112" s="28">
        <v>4050206</v>
      </c>
      <c r="DB112" s="28">
        <f t="shared" si="326"/>
        <v>56381</v>
      </c>
      <c r="DC112" s="28">
        <f t="shared" si="326"/>
        <v>0</v>
      </c>
      <c r="DD112" s="28">
        <f t="shared" si="326"/>
        <v>559204</v>
      </c>
      <c r="DE112" s="28">
        <f t="shared" si="326"/>
        <v>209100</v>
      </c>
      <c r="DF112" s="28">
        <f t="shared" si="326"/>
        <v>49100</v>
      </c>
      <c r="DG112" s="28">
        <f t="shared" si="326"/>
        <v>124171</v>
      </c>
      <c r="DH112" s="28">
        <f t="shared" si="326"/>
        <v>350104</v>
      </c>
      <c r="DI112" s="28">
        <f t="shared" si="326"/>
        <v>350104</v>
      </c>
      <c r="DJ112" s="26">
        <f t="shared" si="312"/>
        <v>4725674</v>
      </c>
    </row>
    <row r="113" spans="1:114" ht="12.75">
      <c r="A113" s="467"/>
      <c r="B113" s="70" t="s">
        <v>175</v>
      </c>
      <c r="C113" s="49" t="s">
        <v>176</v>
      </c>
      <c r="D113" s="256" t="s">
        <v>177</v>
      </c>
      <c r="E113" s="35">
        <f>КФК!E76</f>
        <v>482593</v>
      </c>
      <c r="F113" s="35">
        <f>КФК!F76</f>
        <v>482593</v>
      </c>
      <c r="G113" s="35">
        <f>КФК!G76</f>
        <v>468493</v>
      </c>
      <c r="H113" s="35">
        <f>КФК!H76</f>
        <v>0</v>
      </c>
      <c r="I113" s="35">
        <f>КФК!I76</f>
        <v>0</v>
      </c>
      <c r="J113" s="35">
        <f>КФК!J76</f>
        <v>0</v>
      </c>
      <c r="K113" s="35">
        <f>КФК!K76</f>
        <v>0</v>
      </c>
      <c r="L113" s="35">
        <f>КФК!L76</f>
        <v>0</v>
      </c>
      <c r="M113" s="35">
        <f>КФК!M76</f>
        <v>0</v>
      </c>
      <c r="N113" s="35">
        <f>КФК!N76</f>
        <v>0</v>
      </c>
      <c r="O113" s="35">
        <f>КФК!O76</f>
        <v>0</v>
      </c>
      <c r="P113" s="15">
        <f t="shared" si="295"/>
        <v>482593</v>
      </c>
      <c r="Q113" s="35"/>
      <c r="R113" s="35"/>
      <c r="S113" s="35"/>
      <c r="T113" s="35"/>
      <c r="U113" s="35"/>
      <c r="V113" s="35"/>
      <c r="W113" s="35"/>
      <c r="X113" s="35"/>
      <c r="Y113" s="35"/>
      <c r="Z113" s="35"/>
      <c r="AA113" s="35"/>
      <c r="AB113" s="15">
        <f>V113+Q113</f>
        <v>0</v>
      </c>
      <c r="AC113" s="35">
        <f t="shared" si="322"/>
        <v>482593</v>
      </c>
      <c r="AD113" s="35">
        <f t="shared" si="322"/>
        <v>482593</v>
      </c>
      <c r="AE113" s="35">
        <f t="shared" si="322"/>
        <v>468493</v>
      </c>
      <c r="AF113" s="35">
        <f t="shared" si="322"/>
        <v>0</v>
      </c>
      <c r="AG113" s="35">
        <f t="shared" si="322"/>
        <v>0</v>
      </c>
      <c r="AH113" s="35">
        <f t="shared" si="322"/>
        <v>0</v>
      </c>
      <c r="AI113" s="35">
        <f t="shared" si="322"/>
        <v>0</v>
      </c>
      <c r="AJ113" s="35">
        <f t="shared" si="322"/>
        <v>0</v>
      </c>
      <c r="AK113" s="35">
        <f t="shared" si="322"/>
        <v>0</v>
      </c>
      <c r="AL113" s="35">
        <f t="shared" si="322"/>
        <v>0</v>
      </c>
      <c r="AM113" s="35">
        <f t="shared" si="322"/>
        <v>0</v>
      </c>
      <c r="AN113" s="15">
        <f t="shared" si="296"/>
        <v>482593</v>
      </c>
      <c r="AO113" s="35">
        <v>12870</v>
      </c>
      <c r="AP113" s="35">
        <v>12870</v>
      </c>
      <c r="AQ113" s="35"/>
      <c r="AR113" s="35"/>
      <c r="AS113" s="35"/>
      <c r="AT113" s="15"/>
      <c r="AU113" s="35"/>
      <c r="AV113" s="35"/>
      <c r="AW113" s="35"/>
      <c r="AX113" s="35"/>
      <c r="AY113" s="35"/>
      <c r="AZ113" s="15">
        <f>AT113+AO113</f>
        <v>12870</v>
      </c>
      <c r="BA113" s="35">
        <f t="shared" si="323"/>
        <v>495463</v>
      </c>
      <c r="BB113" s="35">
        <f t="shared" si="323"/>
        <v>495463</v>
      </c>
      <c r="BC113" s="35">
        <f t="shared" si="323"/>
        <v>468493</v>
      </c>
      <c r="BD113" s="35">
        <f t="shared" si="323"/>
        <v>0</v>
      </c>
      <c r="BE113" s="35">
        <f t="shared" si="323"/>
        <v>0</v>
      </c>
      <c r="BF113" s="35">
        <f t="shared" si="323"/>
        <v>0</v>
      </c>
      <c r="BG113" s="35">
        <f t="shared" si="323"/>
        <v>0</v>
      </c>
      <c r="BH113" s="35">
        <f t="shared" si="323"/>
        <v>0</v>
      </c>
      <c r="BI113" s="35">
        <f t="shared" si="323"/>
        <v>0</v>
      </c>
      <c r="BJ113" s="35">
        <f t="shared" si="323"/>
        <v>0</v>
      </c>
      <c r="BK113" s="35">
        <f t="shared" si="323"/>
        <v>0</v>
      </c>
      <c r="BL113" s="15">
        <f t="shared" si="297"/>
        <v>495463</v>
      </c>
      <c r="BM113" s="28"/>
      <c r="BN113" s="28"/>
      <c r="BO113" s="28"/>
      <c r="BP113" s="28"/>
      <c r="BQ113" s="28"/>
      <c r="BR113" s="28"/>
      <c r="BS113" s="28"/>
      <c r="BT113" s="28"/>
      <c r="BU113" s="28"/>
      <c r="BV113" s="28"/>
      <c r="BW113" s="28"/>
      <c r="BX113" s="26">
        <f>BM113+BR113</f>
        <v>0</v>
      </c>
      <c r="BY113" s="44">
        <f t="shared" si="324"/>
        <v>495463</v>
      </c>
      <c r="BZ113" s="44">
        <f t="shared" si="324"/>
        <v>495463</v>
      </c>
      <c r="CA113" s="44">
        <v>384011</v>
      </c>
      <c r="CB113" s="44">
        <f t="shared" si="324"/>
        <v>0</v>
      </c>
      <c r="CC113" s="44">
        <f t="shared" si="324"/>
        <v>0</v>
      </c>
      <c r="CD113" s="44">
        <f t="shared" si="324"/>
        <v>0</v>
      </c>
      <c r="CE113" s="44">
        <f t="shared" si="324"/>
        <v>0</v>
      </c>
      <c r="CF113" s="44">
        <f t="shared" si="324"/>
        <v>0</v>
      </c>
      <c r="CG113" s="44">
        <f t="shared" si="324"/>
        <v>0</v>
      </c>
      <c r="CH113" s="44">
        <f t="shared" si="324"/>
        <v>0</v>
      </c>
      <c r="CI113" s="44">
        <f t="shared" si="324"/>
        <v>0</v>
      </c>
      <c r="CJ113" s="40">
        <f t="shared" si="298"/>
        <v>495463</v>
      </c>
      <c r="CK113" s="247">
        <v>495463</v>
      </c>
      <c r="CL113" s="247">
        <f t="shared" si="282"/>
        <v>0</v>
      </c>
      <c r="CM113" s="28"/>
      <c r="CN113" s="28"/>
      <c r="CO113" s="28"/>
      <c r="CP113" s="28"/>
      <c r="CQ113" s="28"/>
      <c r="CR113" s="28"/>
      <c r="CS113" s="28"/>
      <c r="CT113" s="28"/>
      <c r="CU113" s="28"/>
      <c r="CV113" s="28"/>
      <c r="CW113" s="28"/>
      <c r="CX113" s="26">
        <f>CM113+CR113</f>
        <v>0</v>
      </c>
      <c r="CY113" s="28">
        <f t="shared" si="325"/>
        <v>495463</v>
      </c>
      <c r="CZ113" s="28">
        <f t="shared" si="325"/>
        <v>495463</v>
      </c>
      <c r="DA113" s="28">
        <v>468493</v>
      </c>
      <c r="DB113" s="28">
        <f t="shared" si="326"/>
        <v>0</v>
      </c>
      <c r="DC113" s="28">
        <f t="shared" si="326"/>
        <v>0</v>
      </c>
      <c r="DD113" s="28">
        <f t="shared" si="326"/>
        <v>0</v>
      </c>
      <c r="DE113" s="28">
        <f t="shared" si="326"/>
        <v>0</v>
      </c>
      <c r="DF113" s="28">
        <f t="shared" si="326"/>
        <v>0</v>
      </c>
      <c r="DG113" s="28">
        <f t="shared" si="326"/>
        <v>0</v>
      </c>
      <c r="DH113" s="28">
        <f t="shared" si="326"/>
        <v>0</v>
      </c>
      <c r="DI113" s="28">
        <f t="shared" si="326"/>
        <v>0</v>
      </c>
      <c r="DJ113" s="26">
        <f t="shared" si="312"/>
        <v>495463</v>
      </c>
    </row>
    <row r="114" spans="1:114" ht="12.75">
      <c r="A114" s="467"/>
      <c r="B114" s="48">
        <v>6300</v>
      </c>
      <c r="C114" s="49"/>
      <c r="D114" s="257" t="s">
        <v>218</v>
      </c>
      <c r="E114" s="15">
        <f>E115</f>
        <v>0</v>
      </c>
      <c r="F114" s="15">
        <f aca="true" t="shared" si="327" ref="F114:AM114">F115</f>
        <v>0</v>
      </c>
      <c r="G114" s="15">
        <f t="shared" si="327"/>
        <v>0</v>
      </c>
      <c r="H114" s="15">
        <f t="shared" si="327"/>
        <v>0</v>
      </c>
      <c r="I114" s="15">
        <f t="shared" si="327"/>
        <v>0</v>
      </c>
      <c r="J114" s="15">
        <f t="shared" si="327"/>
        <v>0</v>
      </c>
      <c r="K114" s="15">
        <f t="shared" si="327"/>
        <v>0</v>
      </c>
      <c r="L114" s="15">
        <f t="shared" si="327"/>
        <v>0</v>
      </c>
      <c r="M114" s="15">
        <f t="shared" si="327"/>
        <v>0</v>
      </c>
      <c r="N114" s="15">
        <f t="shared" si="327"/>
        <v>0</v>
      </c>
      <c r="O114" s="15">
        <f t="shared" si="327"/>
        <v>0</v>
      </c>
      <c r="P114" s="15">
        <f t="shared" si="295"/>
        <v>0</v>
      </c>
      <c r="Q114" s="15">
        <f>Q115</f>
        <v>0</v>
      </c>
      <c r="R114" s="15">
        <f t="shared" si="327"/>
        <v>0</v>
      </c>
      <c r="S114" s="15">
        <f t="shared" si="327"/>
        <v>0</v>
      </c>
      <c r="T114" s="15">
        <f t="shared" si="327"/>
        <v>0</v>
      </c>
      <c r="U114" s="15">
        <f t="shared" si="327"/>
        <v>0</v>
      </c>
      <c r="V114" s="15">
        <f t="shared" si="327"/>
        <v>0</v>
      </c>
      <c r="W114" s="15">
        <f t="shared" si="327"/>
        <v>0</v>
      </c>
      <c r="X114" s="15">
        <f t="shared" si="327"/>
        <v>0</v>
      </c>
      <c r="Y114" s="15">
        <f t="shared" si="327"/>
        <v>0</v>
      </c>
      <c r="Z114" s="15">
        <f t="shared" si="327"/>
        <v>0</v>
      </c>
      <c r="AA114" s="15">
        <f t="shared" si="327"/>
        <v>0</v>
      </c>
      <c r="AB114" s="15">
        <f t="shared" si="327"/>
        <v>0</v>
      </c>
      <c r="AC114" s="15">
        <f>AC115</f>
        <v>0</v>
      </c>
      <c r="AD114" s="15">
        <f t="shared" si="327"/>
        <v>0</v>
      </c>
      <c r="AE114" s="15">
        <f t="shared" si="327"/>
        <v>0</v>
      </c>
      <c r="AF114" s="15">
        <f t="shared" si="327"/>
        <v>0</v>
      </c>
      <c r="AG114" s="15">
        <f t="shared" si="327"/>
        <v>0</v>
      </c>
      <c r="AH114" s="15">
        <f t="shared" si="327"/>
        <v>0</v>
      </c>
      <c r="AI114" s="15">
        <f t="shared" si="327"/>
        <v>0</v>
      </c>
      <c r="AJ114" s="15">
        <f t="shared" si="327"/>
        <v>0</v>
      </c>
      <c r="AK114" s="15">
        <f t="shared" si="327"/>
        <v>0</v>
      </c>
      <c r="AL114" s="15">
        <f t="shared" si="327"/>
        <v>0</v>
      </c>
      <c r="AM114" s="15">
        <f t="shared" si="327"/>
        <v>0</v>
      </c>
      <c r="AN114" s="15">
        <f t="shared" si="296"/>
        <v>0</v>
      </c>
      <c r="AO114" s="15">
        <f>AO115</f>
        <v>0</v>
      </c>
      <c r="AP114" s="15">
        <f aca="true" t="shared" si="328" ref="AP114:BK114">AP115</f>
        <v>0</v>
      </c>
      <c r="AQ114" s="15">
        <f t="shared" si="328"/>
        <v>0</v>
      </c>
      <c r="AR114" s="15">
        <f t="shared" si="328"/>
        <v>0</v>
      </c>
      <c r="AS114" s="15">
        <f t="shared" si="328"/>
        <v>0</v>
      </c>
      <c r="AT114" s="15">
        <f t="shared" si="328"/>
        <v>985095.54</v>
      </c>
      <c r="AU114" s="15">
        <f t="shared" si="328"/>
        <v>0</v>
      </c>
      <c r="AV114" s="15">
        <f t="shared" si="328"/>
        <v>0</v>
      </c>
      <c r="AW114" s="15">
        <f t="shared" si="328"/>
        <v>0</v>
      </c>
      <c r="AX114" s="15">
        <f t="shared" si="328"/>
        <v>985095.54</v>
      </c>
      <c r="AY114" s="15">
        <f t="shared" si="328"/>
        <v>985095.54</v>
      </c>
      <c r="AZ114" s="15">
        <f t="shared" si="328"/>
        <v>985095.54</v>
      </c>
      <c r="BA114" s="15">
        <f>BA115</f>
        <v>0</v>
      </c>
      <c r="BB114" s="15">
        <f t="shared" si="328"/>
        <v>0</v>
      </c>
      <c r="BC114" s="15">
        <f t="shared" si="328"/>
        <v>0</v>
      </c>
      <c r="BD114" s="15">
        <f t="shared" si="328"/>
        <v>0</v>
      </c>
      <c r="BE114" s="15">
        <f t="shared" si="328"/>
        <v>0</v>
      </c>
      <c r="BF114" s="15">
        <f t="shared" si="328"/>
        <v>985095.54</v>
      </c>
      <c r="BG114" s="15">
        <f t="shared" si="328"/>
        <v>0</v>
      </c>
      <c r="BH114" s="15">
        <f t="shared" si="328"/>
        <v>0</v>
      </c>
      <c r="BI114" s="15">
        <f t="shared" si="328"/>
        <v>0</v>
      </c>
      <c r="BJ114" s="15">
        <f t="shared" si="328"/>
        <v>985095.54</v>
      </c>
      <c r="BK114" s="15">
        <f t="shared" si="328"/>
        <v>985095.54</v>
      </c>
      <c r="BL114" s="15">
        <f t="shared" si="297"/>
        <v>985095.54</v>
      </c>
      <c r="BM114" s="15">
        <f aca="true" t="shared" si="329" ref="BM114:DI114">BM115</f>
        <v>0</v>
      </c>
      <c r="BN114" s="15">
        <f t="shared" si="329"/>
        <v>0</v>
      </c>
      <c r="BO114" s="15">
        <f t="shared" si="329"/>
        <v>0</v>
      </c>
      <c r="BP114" s="15">
        <f t="shared" si="329"/>
        <v>0</v>
      </c>
      <c r="BQ114" s="15">
        <f t="shared" si="329"/>
        <v>0</v>
      </c>
      <c r="BR114" s="15">
        <f t="shared" si="329"/>
        <v>0</v>
      </c>
      <c r="BS114" s="15">
        <f t="shared" si="329"/>
        <v>0</v>
      </c>
      <c r="BT114" s="15">
        <f t="shared" si="329"/>
        <v>0</v>
      </c>
      <c r="BU114" s="15">
        <f t="shared" si="329"/>
        <v>0</v>
      </c>
      <c r="BV114" s="15">
        <f t="shared" si="329"/>
        <v>0</v>
      </c>
      <c r="BW114" s="15">
        <f t="shared" si="329"/>
        <v>0</v>
      </c>
      <c r="BX114" s="15">
        <f t="shared" si="329"/>
        <v>0</v>
      </c>
      <c r="BY114" s="40">
        <f t="shared" si="329"/>
        <v>0</v>
      </c>
      <c r="BZ114" s="40">
        <f t="shared" si="329"/>
        <v>0</v>
      </c>
      <c r="CA114" s="40">
        <f t="shared" si="329"/>
        <v>0</v>
      </c>
      <c r="CB114" s="40">
        <f t="shared" si="329"/>
        <v>0</v>
      </c>
      <c r="CC114" s="40">
        <f t="shared" si="329"/>
        <v>0</v>
      </c>
      <c r="CD114" s="40">
        <f t="shared" si="329"/>
        <v>985095.54</v>
      </c>
      <c r="CE114" s="40">
        <f t="shared" si="329"/>
        <v>0</v>
      </c>
      <c r="CF114" s="40">
        <f t="shared" si="329"/>
        <v>0</v>
      </c>
      <c r="CG114" s="40">
        <f t="shared" si="329"/>
        <v>0</v>
      </c>
      <c r="CH114" s="40">
        <f t="shared" si="329"/>
        <v>985095.54</v>
      </c>
      <c r="CI114" s="40">
        <f t="shared" si="329"/>
        <v>985095.54</v>
      </c>
      <c r="CJ114" s="40">
        <f t="shared" si="298"/>
        <v>985095.54</v>
      </c>
      <c r="CK114" s="247"/>
      <c r="CL114" s="247">
        <f t="shared" si="282"/>
        <v>0</v>
      </c>
      <c r="CM114" s="40">
        <f t="shared" si="329"/>
        <v>0</v>
      </c>
      <c r="CN114" s="40">
        <f t="shared" si="329"/>
        <v>0</v>
      </c>
      <c r="CO114" s="40">
        <f t="shared" si="329"/>
        <v>0</v>
      </c>
      <c r="CP114" s="40">
        <f t="shared" si="329"/>
        <v>0</v>
      </c>
      <c r="CQ114" s="40">
        <f t="shared" si="329"/>
        <v>0</v>
      </c>
      <c r="CR114" s="40">
        <f t="shared" si="329"/>
        <v>0</v>
      </c>
      <c r="CS114" s="40">
        <f t="shared" si="329"/>
        <v>0</v>
      </c>
      <c r="CT114" s="40">
        <f t="shared" si="329"/>
        <v>0</v>
      </c>
      <c r="CU114" s="40">
        <f t="shared" si="329"/>
        <v>0</v>
      </c>
      <c r="CV114" s="40">
        <f t="shared" si="329"/>
        <v>0</v>
      </c>
      <c r="CW114" s="40">
        <f t="shared" si="329"/>
        <v>0</v>
      </c>
      <c r="CX114" s="40">
        <f t="shared" si="329"/>
        <v>0</v>
      </c>
      <c r="CY114" s="26">
        <f t="shared" si="329"/>
        <v>0</v>
      </c>
      <c r="CZ114" s="26">
        <f t="shared" si="329"/>
        <v>0</v>
      </c>
      <c r="DA114" s="26">
        <f t="shared" si="329"/>
        <v>0</v>
      </c>
      <c r="DB114" s="26">
        <f t="shared" si="329"/>
        <v>0</v>
      </c>
      <c r="DC114" s="26">
        <f t="shared" si="329"/>
        <v>0</v>
      </c>
      <c r="DD114" s="26">
        <f t="shared" si="329"/>
        <v>985095.54</v>
      </c>
      <c r="DE114" s="26">
        <f t="shared" si="329"/>
        <v>0</v>
      </c>
      <c r="DF114" s="26">
        <f t="shared" si="329"/>
        <v>0</v>
      </c>
      <c r="DG114" s="26">
        <f t="shared" si="329"/>
        <v>0</v>
      </c>
      <c r="DH114" s="26">
        <f t="shared" si="329"/>
        <v>985095.54</v>
      </c>
      <c r="DI114" s="26">
        <f t="shared" si="329"/>
        <v>985095.54</v>
      </c>
      <c r="DJ114" s="26">
        <f t="shared" si="312"/>
        <v>985095.54</v>
      </c>
    </row>
    <row r="115" spans="1:114" ht="25.5">
      <c r="A115" s="468"/>
      <c r="B115" s="70">
        <v>6310</v>
      </c>
      <c r="C115" s="260" t="s">
        <v>219</v>
      </c>
      <c r="D115" s="261" t="s">
        <v>220</v>
      </c>
      <c r="E115" s="35"/>
      <c r="F115" s="35"/>
      <c r="G115" s="35"/>
      <c r="H115" s="35"/>
      <c r="I115" s="35"/>
      <c r="J115" s="35"/>
      <c r="K115" s="35"/>
      <c r="L115" s="35"/>
      <c r="M115" s="35"/>
      <c r="N115" s="15"/>
      <c r="O115" s="15"/>
      <c r="P115" s="15">
        <f t="shared" si="295"/>
        <v>0</v>
      </c>
      <c r="Q115" s="35"/>
      <c r="R115" s="35"/>
      <c r="S115" s="35"/>
      <c r="T115" s="35"/>
      <c r="U115" s="35"/>
      <c r="V115" s="35"/>
      <c r="W115" s="35"/>
      <c r="X115" s="35"/>
      <c r="Y115" s="35"/>
      <c r="Z115" s="15"/>
      <c r="AA115" s="15"/>
      <c r="AB115" s="15">
        <f>V115+Q115</f>
        <v>0</v>
      </c>
      <c r="AC115" s="35">
        <f aca="true" t="shared" si="330" ref="AC115:AM115">Q115+E115</f>
        <v>0</v>
      </c>
      <c r="AD115" s="35">
        <f t="shared" si="330"/>
        <v>0</v>
      </c>
      <c r="AE115" s="35">
        <f t="shared" si="330"/>
        <v>0</v>
      </c>
      <c r="AF115" s="35">
        <f t="shared" si="330"/>
        <v>0</v>
      </c>
      <c r="AG115" s="35">
        <f t="shared" si="330"/>
        <v>0</v>
      </c>
      <c r="AH115" s="35">
        <f t="shared" si="330"/>
        <v>0</v>
      </c>
      <c r="AI115" s="35">
        <f t="shared" si="330"/>
        <v>0</v>
      </c>
      <c r="AJ115" s="35">
        <f t="shared" si="330"/>
        <v>0</v>
      </c>
      <c r="AK115" s="35">
        <f t="shared" si="330"/>
        <v>0</v>
      </c>
      <c r="AL115" s="35">
        <f t="shared" si="330"/>
        <v>0</v>
      </c>
      <c r="AM115" s="35">
        <f t="shared" si="330"/>
        <v>0</v>
      </c>
      <c r="AN115" s="15">
        <f t="shared" si="296"/>
        <v>0</v>
      </c>
      <c r="AO115" s="35"/>
      <c r="AP115" s="35"/>
      <c r="AQ115" s="35"/>
      <c r="AR115" s="35"/>
      <c r="AS115" s="35"/>
      <c r="AT115" s="35">
        <v>985095.54</v>
      </c>
      <c r="AU115" s="35"/>
      <c r="AV115" s="35"/>
      <c r="AW115" s="35"/>
      <c r="AX115" s="35">
        <v>985095.54</v>
      </c>
      <c r="AY115" s="35">
        <v>985095.54</v>
      </c>
      <c r="AZ115" s="15">
        <f>AT115+AO115</f>
        <v>985095.54</v>
      </c>
      <c r="BA115" s="35">
        <f aca="true" t="shared" si="331" ref="BA115:BK115">AO115+AC115</f>
        <v>0</v>
      </c>
      <c r="BB115" s="35">
        <f t="shared" si="331"/>
        <v>0</v>
      </c>
      <c r="BC115" s="35">
        <f t="shared" si="331"/>
        <v>0</v>
      </c>
      <c r="BD115" s="35">
        <f t="shared" si="331"/>
        <v>0</v>
      </c>
      <c r="BE115" s="35">
        <f t="shared" si="331"/>
        <v>0</v>
      </c>
      <c r="BF115" s="35">
        <f t="shared" si="331"/>
        <v>985095.54</v>
      </c>
      <c r="BG115" s="35">
        <f t="shared" si="331"/>
        <v>0</v>
      </c>
      <c r="BH115" s="35">
        <f t="shared" si="331"/>
        <v>0</v>
      </c>
      <c r="BI115" s="35">
        <f t="shared" si="331"/>
        <v>0</v>
      </c>
      <c r="BJ115" s="35">
        <f t="shared" si="331"/>
        <v>985095.54</v>
      </c>
      <c r="BK115" s="35">
        <f t="shared" si="331"/>
        <v>985095.54</v>
      </c>
      <c r="BL115" s="15">
        <f t="shared" si="297"/>
        <v>985095.54</v>
      </c>
      <c r="BM115" s="35"/>
      <c r="BN115" s="35"/>
      <c r="BO115" s="35"/>
      <c r="BP115" s="35"/>
      <c r="BQ115" s="35"/>
      <c r="BR115" s="35"/>
      <c r="BS115" s="35"/>
      <c r="BT115" s="35"/>
      <c r="BU115" s="35"/>
      <c r="BV115" s="35"/>
      <c r="BW115" s="35"/>
      <c r="BX115" s="15">
        <f>BM115+BR115</f>
        <v>0</v>
      </c>
      <c r="BY115" s="44">
        <f aca="true" t="shared" si="332" ref="BY115:CI115">BM115+BA115</f>
        <v>0</v>
      </c>
      <c r="BZ115" s="44">
        <f t="shared" si="332"/>
        <v>0</v>
      </c>
      <c r="CA115" s="44">
        <f t="shared" si="332"/>
        <v>0</v>
      </c>
      <c r="CB115" s="44">
        <f t="shared" si="332"/>
        <v>0</v>
      </c>
      <c r="CC115" s="44">
        <f t="shared" si="332"/>
        <v>0</v>
      </c>
      <c r="CD115" s="44">
        <f t="shared" si="332"/>
        <v>985095.54</v>
      </c>
      <c r="CE115" s="44">
        <f t="shared" si="332"/>
        <v>0</v>
      </c>
      <c r="CF115" s="44">
        <f t="shared" si="332"/>
        <v>0</v>
      </c>
      <c r="CG115" s="44">
        <f t="shared" si="332"/>
        <v>0</v>
      </c>
      <c r="CH115" s="44">
        <f t="shared" si="332"/>
        <v>985095.54</v>
      </c>
      <c r="CI115" s="44">
        <f t="shared" si="332"/>
        <v>985095.54</v>
      </c>
      <c r="CJ115" s="40">
        <f t="shared" si="298"/>
        <v>985095.54</v>
      </c>
      <c r="CK115" s="247"/>
      <c r="CL115" s="247">
        <f t="shared" si="282"/>
        <v>0</v>
      </c>
      <c r="CM115" s="44"/>
      <c r="CN115" s="44"/>
      <c r="CO115" s="44"/>
      <c r="CP115" s="44"/>
      <c r="CQ115" s="44"/>
      <c r="CR115" s="44"/>
      <c r="CS115" s="44"/>
      <c r="CT115" s="44"/>
      <c r="CU115" s="44"/>
      <c r="CV115" s="44"/>
      <c r="CW115" s="44"/>
      <c r="CX115" s="40">
        <f>CM115+CR115</f>
        <v>0</v>
      </c>
      <c r="CY115" s="28">
        <f aca="true" t="shared" si="333" ref="CY115:DI115">CM115+BY115</f>
        <v>0</v>
      </c>
      <c r="CZ115" s="28">
        <f t="shared" si="333"/>
        <v>0</v>
      </c>
      <c r="DA115" s="28">
        <f t="shared" si="333"/>
        <v>0</v>
      </c>
      <c r="DB115" s="28">
        <f t="shared" si="333"/>
        <v>0</v>
      </c>
      <c r="DC115" s="28">
        <f t="shared" si="333"/>
        <v>0</v>
      </c>
      <c r="DD115" s="28">
        <f t="shared" si="333"/>
        <v>985095.54</v>
      </c>
      <c r="DE115" s="28">
        <f t="shared" si="333"/>
        <v>0</v>
      </c>
      <c r="DF115" s="28">
        <f t="shared" si="333"/>
        <v>0</v>
      </c>
      <c r="DG115" s="28">
        <f t="shared" si="333"/>
        <v>0</v>
      </c>
      <c r="DH115" s="28">
        <f t="shared" si="333"/>
        <v>985095.54</v>
      </c>
      <c r="DI115" s="28">
        <f t="shared" si="333"/>
        <v>985095.54</v>
      </c>
      <c r="DJ115" s="26">
        <f t="shared" si="312"/>
        <v>985095.54</v>
      </c>
    </row>
    <row r="116" spans="1:114" s="12" customFormat="1" ht="38.25">
      <c r="A116" s="48" t="s">
        <v>357</v>
      </c>
      <c r="B116" s="268"/>
      <c r="C116" s="255"/>
      <c r="D116" s="269" t="s">
        <v>358</v>
      </c>
      <c r="E116" s="35"/>
      <c r="F116" s="35"/>
      <c r="G116" s="35"/>
      <c r="H116" s="35"/>
      <c r="I116" s="35"/>
      <c r="J116" s="35"/>
      <c r="K116" s="35"/>
      <c r="L116" s="35"/>
      <c r="M116" s="35"/>
      <c r="N116" s="15"/>
      <c r="O116" s="15"/>
      <c r="P116" s="15"/>
      <c r="Q116" s="35"/>
      <c r="R116" s="35"/>
      <c r="S116" s="35"/>
      <c r="T116" s="35"/>
      <c r="U116" s="35"/>
      <c r="V116" s="35"/>
      <c r="W116" s="35"/>
      <c r="X116" s="35"/>
      <c r="Y116" s="35"/>
      <c r="Z116" s="15"/>
      <c r="AA116" s="15"/>
      <c r="AB116" s="15"/>
      <c r="AC116" s="35"/>
      <c r="AD116" s="35"/>
      <c r="AE116" s="35"/>
      <c r="AF116" s="35"/>
      <c r="AG116" s="35"/>
      <c r="AH116" s="35"/>
      <c r="AI116" s="35"/>
      <c r="AJ116" s="35"/>
      <c r="AK116" s="35"/>
      <c r="AL116" s="35"/>
      <c r="AM116" s="35"/>
      <c r="AN116" s="15"/>
      <c r="AO116" s="35"/>
      <c r="AP116" s="35"/>
      <c r="AQ116" s="35"/>
      <c r="AR116" s="35"/>
      <c r="AS116" s="35"/>
      <c r="AT116" s="35"/>
      <c r="AU116" s="35"/>
      <c r="AV116" s="35"/>
      <c r="AW116" s="35"/>
      <c r="AX116" s="35"/>
      <c r="AY116" s="35"/>
      <c r="AZ116" s="15"/>
      <c r="BA116" s="35"/>
      <c r="BB116" s="35"/>
      <c r="BC116" s="35"/>
      <c r="BD116" s="35"/>
      <c r="BE116" s="35"/>
      <c r="BF116" s="35"/>
      <c r="BG116" s="35"/>
      <c r="BH116" s="35"/>
      <c r="BI116" s="35"/>
      <c r="BJ116" s="35"/>
      <c r="BK116" s="35"/>
      <c r="BL116" s="15"/>
      <c r="BM116" s="15">
        <f>BM117+BM119</f>
        <v>231075</v>
      </c>
      <c r="BN116" s="15">
        <f aca="true" t="shared" si="334" ref="BN116:BW116">BN117+BN119</f>
        <v>231075</v>
      </c>
      <c r="BO116" s="15">
        <f t="shared" si="334"/>
        <v>0</v>
      </c>
      <c r="BP116" s="15">
        <f t="shared" si="334"/>
        <v>0</v>
      </c>
      <c r="BQ116" s="15">
        <f t="shared" si="334"/>
        <v>0</v>
      </c>
      <c r="BR116" s="15">
        <f t="shared" si="334"/>
        <v>0</v>
      </c>
      <c r="BS116" s="15">
        <f t="shared" si="334"/>
        <v>0</v>
      </c>
      <c r="BT116" s="15">
        <f t="shared" si="334"/>
        <v>0</v>
      </c>
      <c r="BU116" s="15">
        <f t="shared" si="334"/>
        <v>0</v>
      </c>
      <c r="BV116" s="15">
        <f t="shared" si="334"/>
        <v>0</v>
      </c>
      <c r="BW116" s="15">
        <f t="shared" si="334"/>
        <v>0</v>
      </c>
      <c r="BX116" s="15">
        <f>BM116+BR116</f>
        <v>231075</v>
      </c>
      <c r="BY116" s="40">
        <f>BY117+BY119</f>
        <v>231075</v>
      </c>
      <c r="BZ116" s="40">
        <f aca="true" t="shared" si="335" ref="BZ116:CI116">BZ117+BZ119</f>
        <v>231075</v>
      </c>
      <c r="CA116" s="40">
        <f t="shared" si="335"/>
        <v>0</v>
      </c>
      <c r="CB116" s="40">
        <f t="shared" si="335"/>
        <v>0</v>
      </c>
      <c r="CC116" s="40">
        <f t="shared" si="335"/>
        <v>0</v>
      </c>
      <c r="CD116" s="40">
        <f t="shared" si="335"/>
        <v>0</v>
      </c>
      <c r="CE116" s="40">
        <f t="shared" si="335"/>
        <v>0</v>
      </c>
      <c r="CF116" s="40">
        <f t="shared" si="335"/>
        <v>0</v>
      </c>
      <c r="CG116" s="40">
        <f t="shared" si="335"/>
        <v>0</v>
      </c>
      <c r="CH116" s="40">
        <f t="shared" si="335"/>
        <v>0</v>
      </c>
      <c r="CI116" s="40">
        <f t="shared" si="335"/>
        <v>0</v>
      </c>
      <c r="CJ116" s="40">
        <f t="shared" si="298"/>
        <v>231075</v>
      </c>
      <c r="CK116" s="247"/>
      <c r="CL116" s="247">
        <f t="shared" si="282"/>
        <v>-231075</v>
      </c>
      <c r="CM116" s="40">
        <f>CM117+CM119</f>
        <v>-90360.63</v>
      </c>
      <c r="CN116" s="40">
        <f aca="true" t="shared" si="336" ref="CN116:CW116">CN117+CN119</f>
        <v>-90360.63</v>
      </c>
      <c r="CO116" s="40">
        <f t="shared" si="336"/>
        <v>0</v>
      </c>
      <c r="CP116" s="40">
        <f t="shared" si="336"/>
        <v>0</v>
      </c>
      <c r="CQ116" s="40">
        <f t="shared" si="336"/>
        <v>0</v>
      </c>
      <c r="CR116" s="40">
        <f t="shared" si="336"/>
        <v>0</v>
      </c>
      <c r="CS116" s="40">
        <f t="shared" si="336"/>
        <v>0</v>
      </c>
      <c r="CT116" s="40">
        <f t="shared" si="336"/>
        <v>0</v>
      </c>
      <c r="CU116" s="40">
        <f t="shared" si="336"/>
        <v>0</v>
      </c>
      <c r="CV116" s="40">
        <f t="shared" si="336"/>
        <v>0</v>
      </c>
      <c r="CW116" s="40">
        <f t="shared" si="336"/>
        <v>0</v>
      </c>
      <c r="CX116" s="40">
        <f>CM116+CR116</f>
        <v>-90360.63</v>
      </c>
      <c r="CY116" s="26">
        <f>CY117+CY119</f>
        <v>140714.37</v>
      </c>
      <c r="CZ116" s="26">
        <f aca="true" t="shared" si="337" ref="CZ116:DI116">CZ117+CZ119</f>
        <v>140714.37</v>
      </c>
      <c r="DA116" s="26">
        <f t="shared" si="337"/>
        <v>0</v>
      </c>
      <c r="DB116" s="26">
        <f t="shared" si="337"/>
        <v>0</v>
      </c>
      <c r="DC116" s="26">
        <f t="shared" si="337"/>
        <v>0</v>
      </c>
      <c r="DD116" s="26">
        <f t="shared" si="337"/>
        <v>0</v>
      </c>
      <c r="DE116" s="26">
        <f t="shared" si="337"/>
        <v>0</v>
      </c>
      <c r="DF116" s="26">
        <f t="shared" si="337"/>
        <v>0</v>
      </c>
      <c r="DG116" s="26">
        <f t="shared" si="337"/>
        <v>0</v>
      </c>
      <c r="DH116" s="26">
        <f t="shared" si="337"/>
        <v>0</v>
      </c>
      <c r="DI116" s="26">
        <f t="shared" si="337"/>
        <v>0</v>
      </c>
      <c r="DJ116" s="26">
        <f t="shared" si="312"/>
        <v>140714.37</v>
      </c>
    </row>
    <row r="117" spans="1:114" ht="25.5">
      <c r="A117" s="470"/>
      <c r="B117" s="49" t="s">
        <v>346</v>
      </c>
      <c r="C117" s="264"/>
      <c r="D117" s="269" t="s">
        <v>347</v>
      </c>
      <c r="E117" s="35"/>
      <c r="F117" s="35"/>
      <c r="G117" s="35"/>
      <c r="H117" s="35"/>
      <c r="I117" s="35"/>
      <c r="J117" s="35"/>
      <c r="K117" s="35"/>
      <c r="L117" s="35"/>
      <c r="M117" s="35"/>
      <c r="N117" s="15"/>
      <c r="O117" s="15"/>
      <c r="P117" s="15"/>
      <c r="Q117" s="35"/>
      <c r="R117" s="35"/>
      <c r="S117" s="35"/>
      <c r="T117" s="35"/>
      <c r="U117" s="35"/>
      <c r="V117" s="35"/>
      <c r="W117" s="35"/>
      <c r="X117" s="35"/>
      <c r="Y117" s="35"/>
      <c r="Z117" s="15"/>
      <c r="AA117" s="15"/>
      <c r="AB117" s="15"/>
      <c r="AC117" s="35"/>
      <c r="AD117" s="35"/>
      <c r="AE117" s="35"/>
      <c r="AF117" s="35"/>
      <c r="AG117" s="35"/>
      <c r="AH117" s="35"/>
      <c r="AI117" s="35"/>
      <c r="AJ117" s="35"/>
      <c r="AK117" s="35"/>
      <c r="AL117" s="35"/>
      <c r="AM117" s="35"/>
      <c r="AN117" s="15"/>
      <c r="AO117" s="35"/>
      <c r="AP117" s="35"/>
      <c r="AQ117" s="35"/>
      <c r="AR117" s="35"/>
      <c r="AS117" s="35"/>
      <c r="AT117" s="35"/>
      <c r="AU117" s="35"/>
      <c r="AV117" s="35"/>
      <c r="AW117" s="35"/>
      <c r="AX117" s="35"/>
      <c r="AY117" s="35"/>
      <c r="AZ117" s="15"/>
      <c r="BA117" s="35"/>
      <c r="BB117" s="35"/>
      <c r="BC117" s="35"/>
      <c r="BD117" s="35"/>
      <c r="BE117" s="35"/>
      <c r="BF117" s="35"/>
      <c r="BG117" s="35"/>
      <c r="BH117" s="35"/>
      <c r="BI117" s="35"/>
      <c r="BJ117" s="35"/>
      <c r="BK117" s="35"/>
      <c r="BL117" s="15"/>
      <c r="BM117" s="15">
        <v>200000</v>
      </c>
      <c r="BN117" s="15">
        <f>BN118</f>
        <v>200000</v>
      </c>
      <c r="BO117" s="15">
        <f aca="true" t="shared" si="338" ref="BO117:BW117">BO118</f>
        <v>0</v>
      </c>
      <c r="BP117" s="15">
        <f t="shared" si="338"/>
        <v>0</v>
      </c>
      <c r="BQ117" s="15">
        <f t="shared" si="338"/>
        <v>0</v>
      </c>
      <c r="BR117" s="15">
        <f t="shared" si="338"/>
        <v>0</v>
      </c>
      <c r="BS117" s="15">
        <f t="shared" si="338"/>
        <v>0</v>
      </c>
      <c r="BT117" s="15">
        <f t="shared" si="338"/>
        <v>0</v>
      </c>
      <c r="BU117" s="15">
        <f t="shared" si="338"/>
        <v>0</v>
      </c>
      <c r="BV117" s="15">
        <f t="shared" si="338"/>
        <v>0</v>
      </c>
      <c r="BW117" s="15">
        <f t="shared" si="338"/>
        <v>0</v>
      </c>
      <c r="BX117" s="15">
        <f>BX118</f>
        <v>200000</v>
      </c>
      <c r="BY117" s="40">
        <f aca="true" t="shared" si="339" ref="BY117:CI118">BM117+BA117</f>
        <v>200000</v>
      </c>
      <c r="BZ117" s="40">
        <f t="shared" si="339"/>
        <v>200000</v>
      </c>
      <c r="CA117" s="40">
        <f t="shared" si="339"/>
        <v>0</v>
      </c>
      <c r="CB117" s="40">
        <f t="shared" si="339"/>
        <v>0</v>
      </c>
      <c r="CC117" s="40">
        <f t="shared" si="339"/>
        <v>0</v>
      </c>
      <c r="CD117" s="40">
        <f t="shared" si="339"/>
        <v>0</v>
      </c>
      <c r="CE117" s="40">
        <f t="shared" si="339"/>
        <v>0</v>
      </c>
      <c r="CF117" s="40">
        <f t="shared" si="339"/>
        <v>0</v>
      </c>
      <c r="CG117" s="40">
        <f t="shared" si="339"/>
        <v>0</v>
      </c>
      <c r="CH117" s="40">
        <f t="shared" si="339"/>
        <v>0</v>
      </c>
      <c r="CI117" s="40">
        <f t="shared" si="339"/>
        <v>0</v>
      </c>
      <c r="CJ117" s="40">
        <f t="shared" si="298"/>
        <v>200000</v>
      </c>
      <c r="CK117" s="247"/>
      <c r="CL117" s="247">
        <f t="shared" si="282"/>
        <v>-200000</v>
      </c>
      <c r="CM117" s="40">
        <f>CM118</f>
        <v>-89323.03</v>
      </c>
      <c r="CN117" s="40">
        <f>CN118</f>
        <v>-89323.03</v>
      </c>
      <c r="CO117" s="40">
        <f aca="true" t="shared" si="340" ref="CO117:CW117">CO118</f>
        <v>0</v>
      </c>
      <c r="CP117" s="40">
        <f t="shared" si="340"/>
        <v>0</v>
      </c>
      <c r="CQ117" s="40">
        <f t="shared" si="340"/>
        <v>0</v>
      </c>
      <c r="CR117" s="40">
        <f t="shared" si="340"/>
        <v>0</v>
      </c>
      <c r="CS117" s="40">
        <f t="shared" si="340"/>
        <v>0</v>
      </c>
      <c r="CT117" s="40">
        <f t="shared" si="340"/>
        <v>0</v>
      </c>
      <c r="CU117" s="40">
        <f t="shared" si="340"/>
        <v>0</v>
      </c>
      <c r="CV117" s="40">
        <f t="shared" si="340"/>
        <v>0</v>
      </c>
      <c r="CW117" s="40">
        <f t="shared" si="340"/>
        <v>0</v>
      </c>
      <c r="CX117" s="40">
        <f>CX118</f>
        <v>-89323.03</v>
      </c>
      <c r="CY117" s="26">
        <f aca="true" t="shared" si="341" ref="CY117:DI118">CM117+BY117</f>
        <v>110676.97</v>
      </c>
      <c r="CZ117" s="26">
        <f t="shared" si="341"/>
        <v>110676.97</v>
      </c>
      <c r="DA117" s="26">
        <f t="shared" si="341"/>
        <v>0</v>
      </c>
      <c r="DB117" s="26">
        <f t="shared" si="341"/>
        <v>0</v>
      </c>
      <c r="DC117" s="26">
        <f t="shared" si="341"/>
        <v>0</v>
      </c>
      <c r="DD117" s="26">
        <f t="shared" si="341"/>
        <v>0</v>
      </c>
      <c r="DE117" s="26">
        <f t="shared" si="341"/>
        <v>0</v>
      </c>
      <c r="DF117" s="26">
        <f t="shared" si="341"/>
        <v>0</v>
      </c>
      <c r="DG117" s="26">
        <f t="shared" si="341"/>
        <v>0</v>
      </c>
      <c r="DH117" s="26">
        <f t="shared" si="341"/>
        <v>0</v>
      </c>
      <c r="DI117" s="26">
        <f t="shared" si="341"/>
        <v>0</v>
      </c>
      <c r="DJ117" s="26">
        <f t="shared" si="312"/>
        <v>110676.97</v>
      </c>
    </row>
    <row r="118" spans="1:114" ht="38.25" customHeight="1">
      <c r="A118" s="471"/>
      <c r="B118" s="49" t="s">
        <v>348</v>
      </c>
      <c r="C118" s="264" t="s">
        <v>349</v>
      </c>
      <c r="D118" s="184" t="s">
        <v>350</v>
      </c>
      <c r="E118" s="35"/>
      <c r="F118" s="35"/>
      <c r="G118" s="35"/>
      <c r="H118" s="35"/>
      <c r="I118" s="35"/>
      <c r="J118" s="35"/>
      <c r="K118" s="35"/>
      <c r="L118" s="35"/>
      <c r="M118" s="35"/>
      <c r="N118" s="15"/>
      <c r="O118" s="15"/>
      <c r="P118" s="15"/>
      <c r="Q118" s="35"/>
      <c r="R118" s="35"/>
      <c r="S118" s="35"/>
      <c r="T118" s="35"/>
      <c r="U118" s="35"/>
      <c r="V118" s="35"/>
      <c r="W118" s="35"/>
      <c r="X118" s="35"/>
      <c r="Y118" s="35"/>
      <c r="Z118" s="15"/>
      <c r="AA118" s="15"/>
      <c r="AB118" s="15"/>
      <c r="AC118" s="35"/>
      <c r="AD118" s="35"/>
      <c r="AE118" s="35"/>
      <c r="AF118" s="35"/>
      <c r="AG118" s="35"/>
      <c r="AH118" s="35"/>
      <c r="AI118" s="35"/>
      <c r="AJ118" s="35"/>
      <c r="AK118" s="35"/>
      <c r="AL118" s="35"/>
      <c r="AM118" s="35"/>
      <c r="AN118" s="15"/>
      <c r="AO118" s="35"/>
      <c r="AP118" s="35"/>
      <c r="AQ118" s="35"/>
      <c r="AR118" s="35"/>
      <c r="AS118" s="35"/>
      <c r="AT118" s="35"/>
      <c r="AU118" s="35"/>
      <c r="AV118" s="35"/>
      <c r="AW118" s="35"/>
      <c r="AX118" s="35"/>
      <c r="AY118" s="35"/>
      <c r="AZ118" s="15"/>
      <c r="BA118" s="35"/>
      <c r="BB118" s="35"/>
      <c r="BC118" s="35"/>
      <c r="BD118" s="35"/>
      <c r="BE118" s="35"/>
      <c r="BF118" s="35"/>
      <c r="BG118" s="35"/>
      <c r="BH118" s="35"/>
      <c r="BI118" s="35"/>
      <c r="BJ118" s="35"/>
      <c r="BK118" s="35"/>
      <c r="BL118" s="15"/>
      <c r="BM118" s="35">
        <v>200000</v>
      </c>
      <c r="BN118" s="35">
        <v>200000</v>
      </c>
      <c r="BO118" s="35"/>
      <c r="BP118" s="35"/>
      <c r="BQ118" s="35"/>
      <c r="BR118" s="35"/>
      <c r="BS118" s="35"/>
      <c r="BT118" s="35"/>
      <c r="BU118" s="35"/>
      <c r="BV118" s="35"/>
      <c r="BW118" s="35"/>
      <c r="BX118" s="15">
        <f>BR118+BM118</f>
        <v>200000</v>
      </c>
      <c r="BY118" s="44">
        <f t="shared" si="339"/>
        <v>200000</v>
      </c>
      <c r="BZ118" s="44">
        <f t="shared" si="339"/>
        <v>200000</v>
      </c>
      <c r="CA118" s="44">
        <f t="shared" si="339"/>
        <v>0</v>
      </c>
      <c r="CB118" s="44">
        <f t="shared" si="339"/>
        <v>0</v>
      </c>
      <c r="CC118" s="44">
        <f t="shared" si="339"/>
        <v>0</v>
      </c>
      <c r="CD118" s="44">
        <f t="shared" si="339"/>
        <v>0</v>
      </c>
      <c r="CE118" s="44">
        <f t="shared" si="339"/>
        <v>0</v>
      </c>
      <c r="CF118" s="44">
        <f t="shared" si="339"/>
        <v>0</v>
      </c>
      <c r="CG118" s="44">
        <f t="shared" si="339"/>
        <v>0</v>
      </c>
      <c r="CH118" s="44">
        <f t="shared" si="339"/>
        <v>0</v>
      </c>
      <c r="CI118" s="44">
        <f t="shared" si="339"/>
        <v>0</v>
      </c>
      <c r="CJ118" s="40">
        <f t="shared" si="298"/>
        <v>200000</v>
      </c>
      <c r="CK118" s="247">
        <v>200000</v>
      </c>
      <c r="CL118" s="247">
        <f t="shared" si="282"/>
        <v>0</v>
      </c>
      <c r="CM118" s="44">
        <v>-89323.03</v>
      </c>
      <c r="CN118" s="44">
        <v>-89323.03</v>
      </c>
      <c r="CO118" s="44"/>
      <c r="CP118" s="44"/>
      <c r="CQ118" s="44"/>
      <c r="CR118" s="44"/>
      <c r="CS118" s="44"/>
      <c r="CT118" s="44"/>
      <c r="CU118" s="44"/>
      <c r="CV118" s="44"/>
      <c r="CW118" s="44"/>
      <c r="CX118" s="40">
        <f>CR118+CM118</f>
        <v>-89323.03</v>
      </c>
      <c r="CY118" s="28">
        <f t="shared" si="341"/>
        <v>110676.97</v>
      </c>
      <c r="CZ118" s="28">
        <f t="shared" si="341"/>
        <v>110676.97</v>
      </c>
      <c r="DA118" s="28">
        <f t="shared" si="341"/>
        <v>0</v>
      </c>
      <c r="DB118" s="28">
        <f t="shared" si="341"/>
        <v>0</v>
      </c>
      <c r="DC118" s="28">
        <f t="shared" si="341"/>
        <v>0</v>
      </c>
      <c r="DD118" s="28">
        <f t="shared" si="341"/>
        <v>0</v>
      </c>
      <c r="DE118" s="28">
        <f t="shared" si="341"/>
        <v>0</v>
      </c>
      <c r="DF118" s="28">
        <f t="shared" si="341"/>
        <v>0</v>
      </c>
      <c r="DG118" s="28">
        <f t="shared" si="341"/>
        <v>0</v>
      </c>
      <c r="DH118" s="28">
        <f t="shared" si="341"/>
        <v>0</v>
      </c>
      <c r="DI118" s="28">
        <f t="shared" si="341"/>
        <v>0</v>
      </c>
      <c r="DJ118" s="26">
        <f t="shared" si="312"/>
        <v>110676.97</v>
      </c>
    </row>
    <row r="119" spans="1:114" ht="12.75">
      <c r="A119" s="471"/>
      <c r="B119" s="48" t="s">
        <v>195</v>
      </c>
      <c r="C119" s="167"/>
      <c r="D119" s="269" t="s">
        <v>196</v>
      </c>
      <c r="E119" s="35"/>
      <c r="F119" s="35"/>
      <c r="G119" s="35"/>
      <c r="H119" s="35"/>
      <c r="I119" s="35"/>
      <c r="J119" s="35"/>
      <c r="K119" s="35"/>
      <c r="L119" s="35"/>
      <c r="M119" s="35"/>
      <c r="N119" s="15"/>
      <c r="O119" s="15"/>
      <c r="P119" s="15"/>
      <c r="Q119" s="35"/>
      <c r="R119" s="35"/>
      <c r="S119" s="35"/>
      <c r="T119" s="35"/>
      <c r="U119" s="35"/>
      <c r="V119" s="35"/>
      <c r="W119" s="35"/>
      <c r="X119" s="35"/>
      <c r="Y119" s="35"/>
      <c r="Z119" s="15"/>
      <c r="AA119" s="15"/>
      <c r="AB119" s="15"/>
      <c r="AC119" s="35"/>
      <c r="AD119" s="35"/>
      <c r="AE119" s="35"/>
      <c r="AF119" s="35"/>
      <c r="AG119" s="35"/>
      <c r="AH119" s="35"/>
      <c r="AI119" s="35"/>
      <c r="AJ119" s="35"/>
      <c r="AK119" s="35"/>
      <c r="AL119" s="35"/>
      <c r="AM119" s="35"/>
      <c r="AN119" s="15"/>
      <c r="AO119" s="35"/>
      <c r="AP119" s="35"/>
      <c r="AQ119" s="35"/>
      <c r="AR119" s="35"/>
      <c r="AS119" s="35"/>
      <c r="AT119" s="35"/>
      <c r="AU119" s="35"/>
      <c r="AV119" s="35"/>
      <c r="AW119" s="35"/>
      <c r="AX119" s="35"/>
      <c r="AY119" s="35"/>
      <c r="AZ119" s="15"/>
      <c r="BA119" s="35"/>
      <c r="BB119" s="35"/>
      <c r="BC119" s="35"/>
      <c r="BD119" s="35"/>
      <c r="BE119" s="35"/>
      <c r="BF119" s="35"/>
      <c r="BG119" s="35"/>
      <c r="BH119" s="35"/>
      <c r="BI119" s="35"/>
      <c r="BJ119" s="35"/>
      <c r="BK119" s="35"/>
      <c r="BL119" s="15"/>
      <c r="BM119" s="15">
        <f>BM120</f>
        <v>31075</v>
      </c>
      <c r="BN119" s="15">
        <f aca="true" t="shared" si="342" ref="BN119:CI119">BN120</f>
        <v>31075</v>
      </c>
      <c r="BO119" s="15">
        <f t="shared" si="342"/>
        <v>0</v>
      </c>
      <c r="BP119" s="15">
        <f t="shared" si="342"/>
        <v>0</v>
      </c>
      <c r="BQ119" s="15">
        <f t="shared" si="342"/>
        <v>0</v>
      </c>
      <c r="BR119" s="15">
        <f t="shared" si="342"/>
        <v>0</v>
      </c>
      <c r="BS119" s="15">
        <f t="shared" si="342"/>
        <v>0</v>
      </c>
      <c r="BT119" s="15">
        <f t="shared" si="342"/>
        <v>0</v>
      </c>
      <c r="BU119" s="15">
        <f t="shared" si="342"/>
        <v>0</v>
      </c>
      <c r="BV119" s="15">
        <f t="shared" si="342"/>
        <v>0</v>
      </c>
      <c r="BW119" s="15">
        <f t="shared" si="342"/>
        <v>0</v>
      </c>
      <c r="BX119" s="15">
        <f>BX120</f>
        <v>31075</v>
      </c>
      <c r="BY119" s="40">
        <f t="shared" si="342"/>
        <v>31075</v>
      </c>
      <c r="BZ119" s="40">
        <f t="shared" si="342"/>
        <v>31075</v>
      </c>
      <c r="CA119" s="40">
        <f t="shared" si="342"/>
        <v>0</v>
      </c>
      <c r="CB119" s="40">
        <f t="shared" si="342"/>
        <v>0</v>
      </c>
      <c r="CC119" s="40">
        <f t="shared" si="342"/>
        <v>0</v>
      </c>
      <c r="CD119" s="40">
        <f t="shared" si="342"/>
        <v>0</v>
      </c>
      <c r="CE119" s="40">
        <f t="shared" si="342"/>
        <v>0</v>
      </c>
      <c r="CF119" s="40">
        <f t="shared" si="342"/>
        <v>0</v>
      </c>
      <c r="CG119" s="40">
        <f t="shared" si="342"/>
        <v>0</v>
      </c>
      <c r="CH119" s="40">
        <f t="shared" si="342"/>
        <v>0</v>
      </c>
      <c r="CI119" s="40">
        <f t="shared" si="342"/>
        <v>0</v>
      </c>
      <c r="CJ119" s="40">
        <f t="shared" si="298"/>
        <v>31075</v>
      </c>
      <c r="CK119" s="247"/>
      <c r="CL119" s="247">
        <f t="shared" si="282"/>
        <v>-31075</v>
      </c>
      <c r="CM119" s="40">
        <f>CM120</f>
        <v>-1037.6</v>
      </c>
      <c r="CN119" s="40">
        <f aca="true" t="shared" si="343" ref="CN119:DI119">CN120</f>
        <v>-1037.6</v>
      </c>
      <c r="CO119" s="40">
        <f t="shared" si="343"/>
        <v>0</v>
      </c>
      <c r="CP119" s="40">
        <f t="shared" si="343"/>
        <v>0</v>
      </c>
      <c r="CQ119" s="40">
        <f t="shared" si="343"/>
        <v>0</v>
      </c>
      <c r="CR119" s="40">
        <f t="shared" si="343"/>
        <v>0</v>
      </c>
      <c r="CS119" s="40">
        <f t="shared" si="343"/>
        <v>0</v>
      </c>
      <c r="CT119" s="40">
        <f t="shared" si="343"/>
        <v>0</v>
      </c>
      <c r="CU119" s="40">
        <f t="shared" si="343"/>
        <v>0</v>
      </c>
      <c r="CV119" s="40">
        <f t="shared" si="343"/>
        <v>0</v>
      </c>
      <c r="CW119" s="40">
        <f t="shared" si="343"/>
        <v>0</v>
      </c>
      <c r="CX119" s="40">
        <f>CX120</f>
        <v>-1037.6</v>
      </c>
      <c r="CY119" s="26">
        <f t="shared" si="343"/>
        <v>30037.4</v>
      </c>
      <c r="CZ119" s="26">
        <f t="shared" si="343"/>
        <v>30037.4</v>
      </c>
      <c r="DA119" s="26">
        <f t="shared" si="343"/>
        <v>0</v>
      </c>
      <c r="DB119" s="26">
        <f t="shared" si="343"/>
        <v>0</v>
      </c>
      <c r="DC119" s="26">
        <f t="shared" si="343"/>
        <v>0</v>
      </c>
      <c r="DD119" s="26">
        <f t="shared" si="343"/>
        <v>0</v>
      </c>
      <c r="DE119" s="26">
        <f t="shared" si="343"/>
        <v>0</v>
      </c>
      <c r="DF119" s="26">
        <f t="shared" si="343"/>
        <v>0</v>
      </c>
      <c r="DG119" s="26">
        <f t="shared" si="343"/>
        <v>0</v>
      </c>
      <c r="DH119" s="26">
        <f t="shared" si="343"/>
        <v>0</v>
      </c>
      <c r="DI119" s="26">
        <f t="shared" si="343"/>
        <v>0</v>
      </c>
      <c r="DJ119" s="26">
        <f t="shared" si="312"/>
        <v>30037.4</v>
      </c>
    </row>
    <row r="120" spans="1:114" ht="12.75">
      <c r="A120" s="472"/>
      <c r="B120" s="165" t="s">
        <v>200</v>
      </c>
      <c r="C120" s="166" t="s">
        <v>198</v>
      </c>
      <c r="D120" s="184" t="s">
        <v>201</v>
      </c>
      <c r="E120" s="35"/>
      <c r="F120" s="35"/>
      <c r="G120" s="35"/>
      <c r="H120" s="35"/>
      <c r="I120" s="35"/>
      <c r="J120" s="35"/>
      <c r="K120" s="35"/>
      <c r="L120" s="35"/>
      <c r="M120" s="35"/>
      <c r="N120" s="15"/>
      <c r="O120" s="15"/>
      <c r="P120" s="15"/>
      <c r="Q120" s="35"/>
      <c r="R120" s="35"/>
      <c r="S120" s="35"/>
      <c r="T120" s="35"/>
      <c r="U120" s="35"/>
      <c r="V120" s="35"/>
      <c r="W120" s="35"/>
      <c r="X120" s="35"/>
      <c r="Y120" s="35"/>
      <c r="Z120" s="15"/>
      <c r="AA120" s="15"/>
      <c r="AB120" s="15"/>
      <c r="AC120" s="35"/>
      <c r="AD120" s="35"/>
      <c r="AE120" s="35"/>
      <c r="AF120" s="35"/>
      <c r="AG120" s="35"/>
      <c r="AH120" s="35"/>
      <c r="AI120" s="35"/>
      <c r="AJ120" s="35"/>
      <c r="AK120" s="35"/>
      <c r="AL120" s="35"/>
      <c r="AM120" s="35"/>
      <c r="AN120" s="15"/>
      <c r="AO120" s="35"/>
      <c r="AP120" s="35"/>
      <c r="AQ120" s="35"/>
      <c r="AR120" s="35"/>
      <c r="AS120" s="35"/>
      <c r="AT120" s="35"/>
      <c r="AU120" s="35"/>
      <c r="AV120" s="35"/>
      <c r="AW120" s="35"/>
      <c r="AX120" s="35"/>
      <c r="AY120" s="35"/>
      <c r="AZ120" s="15"/>
      <c r="BA120" s="35"/>
      <c r="BB120" s="35"/>
      <c r="BC120" s="35"/>
      <c r="BD120" s="35"/>
      <c r="BE120" s="35"/>
      <c r="BF120" s="35"/>
      <c r="BG120" s="35"/>
      <c r="BH120" s="35"/>
      <c r="BI120" s="35"/>
      <c r="BJ120" s="35"/>
      <c r="BK120" s="35"/>
      <c r="BL120" s="15"/>
      <c r="BM120" s="35">
        <v>31075</v>
      </c>
      <c r="BN120" s="35">
        <v>31075</v>
      </c>
      <c r="BO120" s="35"/>
      <c r="BP120" s="35"/>
      <c r="BQ120" s="35"/>
      <c r="BR120" s="35"/>
      <c r="BS120" s="35"/>
      <c r="BT120" s="35"/>
      <c r="BU120" s="35"/>
      <c r="BV120" s="35"/>
      <c r="BW120" s="35"/>
      <c r="BX120" s="15">
        <f>BM120+BR120</f>
        <v>31075</v>
      </c>
      <c r="BY120" s="44">
        <f aca="true" t="shared" si="344" ref="BY120:CI120">BM120+BA120</f>
        <v>31075</v>
      </c>
      <c r="BZ120" s="44">
        <f t="shared" si="344"/>
        <v>31075</v>
      </c>
      <c r="CA120" s="44">
        <f t="shared" si="344"/>
        <v>0</v>
      </c>
      <c r="CB120" s="44">
        <f t="shared" si="344"/>
        <v>0</v>
      </c>
      <c r="CC120" s="44">
        <f t="shared" si="344"/>
        <v>0</v>
      </c>
      <c r="CD120" s="44">
        <f t="shared" si="344"/>
        <v>0</v>
      </c>
      <c r="CE120" s="44">
        <f t="shared" si="344"/>
        <v>0</v>
      </c>
      <c r="CF120" s="44">
        <f t="shared" si="344"/>
        <v>0</v>
      </c>
      <c r="CG120" s="44">
        <f t="shared" si="344"/>
        <v>0</v>
      </c>
      <c r="CH120" s="44">
        <f t="shared" si="344"/>
        <v>0</v>
      </c>
      <c r="CI120" s="44">
        <f t="shared" si="344"/>
        <v>0</v>
      </c>
      <c r="CJ120" s="40">
        <f t="shared" si="298"/>
        <v>31075</v>
      </c>
      <c r="CK120" s="247">
        <v>31075</v>
      </c>
      <c r="CL120" s="247">
        <f t="shared" si="282"/>
        <v>0</v>
      </c>
      <c r="CM120" s="44">
        <v>-1037.6</v>
      </c>
      <c r="CN120" s="44">
        <v>-1037.6</v>
      </c>
      <c r="CO120" s="44"/>
      <c r="CP120" s="44"/>
      <c r="CQ120" s="44"/>
      <c r="CR120" s="44"/>
      <c r="CS120" s="44"/>
      <c r="CT120" s="44"/>
      <c r="CU120" s="44"/>
      <c r="CV120" s="44"/>
      <c r="CW120" s="44"/>
      <c r="CX120" s="40">
        <f>CM120+CR120</f>
        <v>-1037.6</v>
      </c>
      <c r="CY120" s="28">
        <f aca="true" t="shared" si="345" ref="CY120:DI120">CM120+BY120</f>
        <v>30037.4</v>
      </c>
      <c r="CZ120" s="28">
        <f t="shared" si="345"/>
        <v>30037.4</v>
      </c>
      <c r="DA120" s="28">
        <f t="shared" si="345"/>
        <v>0</v>
      </c>
      <c r="DB120" s="28">
        <f t="shared" si="345"/>
        <v>0</v>
      </c>
      <c r="DC120" s="28">
        <f t="shared" si="345"/>
        <v>0</v>
      </c>
      <c r="DD120" s="28">
        <f t="shared" si="345"/>
        <v>0</v>
      </c>
      <c r="DE120" s="28">
        <f t="shared" si="345"/>
        <v>0</v>
      </c>
      <c r="DF120" s="28">
        <f t="shared" si="345"/>
        <v>0</v>
      </c>
      <c r="DG120" s="28">
        <f t="shared" si="345"/>
        <v>0</v>
      </c>
      <c r="DH120" s="28">
        <f t="shared" si="345"/>
        <v>0</v>
      </c>
      <c r="DI120" s="28">
        <f t="shared" si="345"/>
        <v>0</v>
      </c>
      <c r="DJ120" s="26">
        <f t="shared" si="312"/>
        <v>30037.4</v>
      </c>
    </row>
    <row r="121" spans="1:114" s="37" customFormat="1" ht="42.75" customHeight="1">
      <c r="A121" s="270">
        <v>73</v>
      </c>
      <c r="B121" s="48"/>
      <c r="C121" s="268"/>
      <c r="D121" s="257" t="s">
        <v>238</v>
      </c>
      <c r="E121" s="15">
        <f>SUM(E122)</f>
        <v>0</v>
      </c>
      <c r="F121" s="15">
        <f aca="true" t="shared" si="346" ref="F121:O122">SUM(F122)</f>
        <v>0</v>
      </c>
      <c r="G121" s="15">
        <f t="shared" si="346"/>
        <v>0</v>
      </c>
      <c r="H121" s="15">
        <f t="shared" si="346"/>
        <v>0</v>
      </c>
      <c r="I121" s="15">
        <f t="shared" si="346"/>
        <v>0</v>
      </c>
      <c r="J121" s="15">
        <f t="shared" si="346"/>
        <v>0</v>
      </c>
      <c r="K121" s="15">
        <f t="shared" si="346"/>
        <v>0</v>
      </c>
      <c r="L121" s="15">
        <f t="shared" si="346"/>
        <v>0</v>
      </c>
      <c r="M121" s="15">
        <f t="shared" si="346"/>
        <v>0</v>
      </c>
      <c r="N121" s="15">
        <f t="shared" si="346"/>
        <v>0</v>
      </c>
      <c r="O121" s="15">
        <f t="shared" si="346"/>
        <v>0</v>
      </c>
      <c r="P121" s="15">
        <f t="shared" si="295"/>
        <v>0</v>
      </c>
      <c r="Q121" s="15"/>
      <c r="R121" s="15"/>
      <c r="S121" s="15"/>
      <c r="T121" s="15"/>
      <c r="U121" s="15"/>
      <c r="V121" s="15"/>
      <c r="W121" s="15"/>
      <c r="X121" s="15"/>
      <c r="Y121" s="15"/>
      <c r="Z121" s="15"/>
      <c r="AA121" s="15"/>
      <c r="AB121" s="15">
        <f>V121+Q121</f>
        <v>0</v>
      </c>
      <c r="AC121" s="15">
        <f>AC122</f>
        <v>0</v>
      </c>
      <c r="AD121" s="15">
        <f aca="true" t="shared" si="347" ref="AD121:AM122">AD122</f>
        <v>0</v>
      </c>
      <c r="AE121" s="15">
        <f t="shared" si="347"/>
        <v>0</v>
      </c>
      <c r="AF121" s="15">
        <f t="shared" si="347"/>
        <v>0</v>
      </c>
      <c r="AG121" s="15">
        <f t="shared" si="347"/>
        <v>0</v>
      </c>
      <c r="AH121" s="15">
        <f t="shared" si="347"/>
        <v>0</v>
      </c>
      <c r="AI121" s="15">
        <f t="shared" si="347"/>
        <v>0</v>
      </c>
      <c r="AJ121" s="15">
        <f t="shared" si="347"/>
        <v>0</v>
      </c>
      <c r="AK121" s="15">
        <f t="shared" si="347"/>
        <v>0</v>
      </c>
      <c r="AL121" s="15">
        <f t="shared" si="347"/>
        <v>0</v>
      </c>
      <c r="AM121" s="15">
        <f t="shared" si="347"/>
        <v>0</v>
      </c>
      <c r="AN121" s="15">
        <f t="shared" si="296"/>
        <v>0</v>
      </c>
      <c r="AO121" s="15">
        <f>AO122</f>
        <v>24000</v>
      </c>
      <c r="AP121" s="15">
        <f aca="true" t="shared" si="348" ref="AP121:AY121">AP122</f>
        <v>24000</v>
      </c>
      <c r="AQ121" s="15">
        <f t="shared" si="348"/>
        <v>0</v>
      </c>
      <c r="AR121" s="15">
        <f t="shared" si="348"/>
        <v>0</v>
      </c>
      <c r="AS121" s="15">
        <f t="shared" si="348"/>
        <v>0</v>
      </c>
      <c r="AT121" s="15">
        <f t="shared" si="348"/>
        <v>0</v>
      </c>
      <c r="AU121" s="15">
        <f t="shared" si="348"/>
        <v>0</v>
      </c>
      <c r="AV121" s="15">
        <f t="shared" si="348"/>
        <v>0</v>
      </c>
      <c r="AW121" s="15">
        <f t="shared" si="348"/>
        <v>0</v>
      </c>
      <c r="AX121" s="15">
        <f t="shared" si="348"/>
        <v>0</v>
      </c>
      <c r="AY121" s="15">
        <f t="shared" si="348"/>
        <v>0</v>
      </c>
      <c r="AZ121" s="15">
        <f>AT121+AO121</f>
        <v>24000</v>
      </c>
      <c r="BA121" s="15">
        <f>BA122</f>
        <v>24000</v>
      </c>
      <c r="BB121" s="15">
        <f aca="true" t="shared" si="349" ref="BB121:BK122">BB122</f>
        <v>24000</v>
      </c>
      <c r="BC121" s="15">
        <f t="shared" si="349"/>
        <v>0</v>
      </c>
      <c r="BD121" s="15">
        <f t="shared" si="349"/>
        <v>0</v>
      </c>
      <c r="BE121" s="15">
        <f t="shared" si="349"/>
        <v>0</v>
      </c>
      <c r="BF121" s="15">
        <f t="shared" si="349"/>
        <v>0</v>
      </c>
      <c r="BG121" s="15">
        <f t="shared" si="349"/>
        <v>0</v>
      </c>
      <c r="BH121" s="15">
        <f t="shared" si="349"/>
        <v>0</v>
      </c>
      <c r="BI121" s="15">
        <f t="shared" si="349"/>
        <v>0</v>
      </c>
      <c r="BJ121" s="15">
        <f t="shared" si="349"/>
        <v>0</v>
      </c>
      <c r="BK121" s="15">
        <f t="shared" si="349"/>
        <v>0</v>
      </c>
      <c r="BL121" s="15">
        <f t="shared" si="297"/>
        <v>24000</v>
      </c>
      <c r="BM121" s="15">
        <f>BM122</f>
        <v>0</v>
      </c>
      <c r="BN121" s="15">
        <f aca="true" t="shared" si="350" ref="BN121:BW122">BN122</f>
        <v>0</v>
      </c>
      <c r="BO121" s="15">
        <f t="shared" si="350"/>
        <v>0</v>
      </c>
      <c r="BP121" s="15">
        <f t="shared" si="350"/>
        <v>0</v>
      </c>
      <c r="BQ121" s="15">
        <f t="shared" si="350"/>
        <v>0</v>
      </c>
      <c r="BR121" s="15">
        <f t="shared" si="350"/>
        <v>0</v>
      </c>
      <c r="BS121" s="15">
        <f t="shared" si="350"/>
        <v>0</v>
      </c>
      <c r="BT121" s="15">
        <f t="shared" si="350"/>
        <v>0</v>
      </c>
      <c r="BU121" s="15">
        <f t="shared" si="350"/>
        <v>0</v>
      </c>
      <c r="BV121" s="15">
        <f t="shared" si="350"/>
        <v>0</v>
      </c>
      <c r="BW121" s="15">
        <f t="shared" si="350"/>
        <v>0</v>
      </c>
      <c r="BX121" s="15">
        <f>BR121+BM121</f>
        <v>0</v>
      </c>
      <c r="BY121" s="40">
        <f>BY122</f>
        <v>24000</v>
      </c>
      <c r="BZ121" s="40">
        <f aca="true" t="shared" si="351" ref="BZ121:CI122">BZ122</f>
        <v>24000</v>
      </c>
      <c r="CA121" s="40">
        <f t="shared" si="351"/>
        <v>0</v>
      </c>
      <c r="CB121" s="40">
        <f t="shared" si="351"/>
        <v>0</v>
      </c>
      <c r="CC121" s="40">
        <f t="shared" si="351"/>
        <v>0</v>
      </c>
      <c r="CD121" s="40">
        <f t="shared" si="351"/>
        <v>0</v>
      </c>
      <c r="CE121" s="40">
        <f t="shared" si="351"/>
        <v>0</v>
      </c>
      <c r="CF121" s="40">
        <f t="shared" si="351"/>
        <v>0</v>
      </c>
      <c r="CG121" s="40">
        <f t="shared" si="351"/>
        <v>0</v>
      </c>
      <c r="CH121" s="40">
        <f t="shared" si="351"/>
        <v>0</v>
      </c>
      <c r="CI121" s="40">
        <f t="shared" si="351"/>
        <v>0</v>
      </c>
      <c r="CJ121" s="40">
        <f t="shared" si="298"/>
        <v>24000</v>
      </c>
      <c r="CK121" s="247"/>
      <c r="CL121" s="247">
        <f t="shared" si="282"/>
        <v>-24000</v>
      </c>
      <c r="CM121" s="40">
        <f>CM122</f>
        <v>0</v>
      </c>
      <c r="CN121" s="40">
        <f aca="true" t="shared" si="352" ref="CN121:CW122">CN122</f>
        <v>0</v>
      </c>
      <c r="CO121" s="40">
        <f t="shared" si="352"/>
        <v>0</v>
      </c>
      <c r="CP121" s="40">
        <f t="shared" si="352"/>
        <v>0</v>
      </c>
      <c r="CQ121" s="40">
        <f t="shared" si="352"/>
        <v>0</v>
      </c>
      <c r="CR121" s="40">
        <f t="shared" si="352"/>
        <v>0</v>
      </c>
      <c r="CS121" s="40">
        <f t="shared" si="352"/>
        <v>0</v>
      </c>
      <c r="CT121" s="40">
        <f t="shared" si="352"/>
        <v>0</v>
      </c>
      <c r="CU121" s="40">
        <f t="shared" si="352"/>
        <v>0</v>
      </c>
      <c r="CV121" s="40">
        <f t="shared" si="352"/>
        <v>0</v>
      </c>
      <c r="CW121" s="40">
        <f t="shared" si="352"/>
        <v>0</v>
      </c>
      <c r="CX121" s="40">
        <f>CR121+CM121</f>
        <v>0</v>
      </c>
      <c r="CY121" s="26">
        <f>CY122</f>
        <v>24000</v>
      </c>
      <c r="CZ121" s="26">
        <f aca="true" t="shared" si="353" ref="CZ121:DI122">CZ122</f>
        <v>24000</v>
      </c>
      <c r="DA121" s="26">
        <f t="shared" si="353"/>
        <v>0</v>
      </c>
      <c r="DB121" s="26">
        <f t="shared" si="353"/>
        <v>0</v>
      </c>
      <c r="DC121" s="26">
        <f t="shared" si="353"/>
        <v>0</v>
      </c>
      <c r="DD121" s="26">
        <f t="shared" si="353"/>
        <v>0</v>
      </c>
      <c r="DE121" s="26">
        <f t="shared" si="353"/>
        <v>0</v>
      </c>
      <c r="DF121" s="26">
        <f t="shared" si="353"/>
        <v>0</v>
      </c>
      <c r="DG121" s="26">
        <f t="shared" si="353"/>
        <v>0</v>
      </c>
      <c r="DH121" s="26">
        <f t="shared" si="353"/>
        <v>0</v>
      </c>
      <c r="DI121" s="26">
        <f t="shared" si="353"/>
        <v>0</v>
      </c>
      <c r="DJ121" s="26">
        <f t="shared" si="312"/>
        <v>24000</v>
      </c>
    </row>
    <row r="122" spans="1:114" ht="12.75">
      <c r="A122" s="473"/>
      <c r="B122" s="48" t="s">
        <v>195</v>
      </c>
      <c r="C122" s="51"/>
      <c r="D122" s="257" t="s">
        <v>196</v>
      </c>
      <c r="E122" s="35">
        <f>SUM(E123)</f>
        <v>0</v>
      </c>
      <c r="F122" s="35">
        <f t="shared" si="346"/>
        <v>0</v>
      </c>
      <c r="G122" s="35">
        <f t="shared" si="346"/>
        <v>0</v>
      </c>
      <c r="H122" s="35">
        <f t="shared" si="346"/>
        <v>0</v>
      </c>
      <c r="I122" s="35">
        <f t="shared" si="346"/>
        <v>0</v>
      </c>
      <c r="J122" s="35">
        <f t="shared" si="346"/>
        <v>0</v>
      </c>
      <c r="K122" s="35">
        <f t="shared" si="346"/>
        <v>0</v>
      </c>
      <c r="L122" s="35">
        <f t="shared" si="346"/>
        <v>0</v>
      </c>
      <c r="M122" s="35">
        <f t="shared" si="346"/>
        <v>0</v>
      </c>
      <c r="N122" s="35">
        <f t="shared" si="346"/>
        <v>0</v>
      </c>
      <c r="O122" s="35">
        <f t="shared" si="346"/>
        <v>0</v>
      </c>
      <c r="P122" s="15">
        <f t="shared" si="295"/>
        <v>0</v>
      </c>
      <c r="Q122" s="35"/>
      <c r="R122" s="35"/>
      <c r="S122" s="35"/>
      <c r="T122" s="35"/>
      <c r="U122" s="35"/>
      <c r="V122" s="35"/>
      <c r="W122" s="35"/>
      <c r="X122" s="35"/>
      <c r="Y122" s="35"/>
      <c r="Z122" s="35"/>
      <c r="AA122" s="35"/>
      <c r="AB122" s="15">
        <f>V122+Q122</f>
        <v>0</v>
      </c>
      <c r="AC122" s="35">
        <f>AC123</f>
        <v>0</v>
      </c>
      <c r="AD122" s="35">
        <f t="shared" si="347"/>
        <v>0</v>
      </c>
      <c r="AE122" s="35">
        <f t="shared" si="347"/>
        <v>0</v>
      </c>
      <c r="AF122" s="35">
        <f t="shared" si="347"/>
        <v>0</v>
      </c>
      <c r="AG122" s="35">
        <f t="shared" si="347"/>
        <v>0</v>
      </c>
      <c r="AH122" s="35">
        <f t="shared" si="347"/>
        <v>0</v>
      </c>
      <c r="AI122" s="35">
        <f t="shared" si="347"/>
        <v>0</v>
      </c>
      <c r="AJ122" s="35">
        <f t="shared" si="347"/>
        <v>0</v>
      </c>
      <c r="AK122" s="35">
        <f t="shared" si="347"/>
        <v>0</v>
      </c>
      <c r="AL122" s="35">
        <f t="shared" si="347"/>
        <v>0</v>
      </c>
      <c r="AM122" s="35">
        <f t="shared" si="347"/>
        <v>0</v>
      </c>
      <c r="AN122" s="15">
        <f t="shared" si="296"/>
        <v>0</v>
      </c>
      <c r="AO122" s="15">
        <f>AO123</f>
        <v>24000</v>
      </c>
      <c r="AP122" s="15">
        <f aca="true" t="shared" si="354" ref="AP122:AY122">AP123</f>
        <v>24000</v>
      </c>
      <c r="AQ122" s="15">
        <f t="shared" si="354"/>
        <v>0</v>
      </c>
      <c r="AR122" s="15">
        <f t="shared" si="354"/>
        <v>0</v>
      </c>
      <c r="AS122" s="15">
        <f t="shared" si="354"/>
        <v>0</v>
      </c>
      <c r="AT122" s="15">
        <f t="shared" si="354"/>
        <v>0</v>
      </c>
      <c r="AU122" s="15">
        <f t="shared" si="354"/>
        <v>0</v>
      </c>
      <c r="AV122" s="15">
        <f t="shared" si="354"/>
        <v>0</v>
      </c>
      <c r="AW122" s="15">
        <f t="shared" si="354"/>
        <v>0</v>
      </c>
      <c r="AX122" s="15">
        <f t="shared" si="354"/>
        <v>0</v>
      </c>
      <c r="AY122" s="15">
        <f t="shared" si="354"/>
        <v>0</v>
      </c>
      <c r="AZ122" s="15">
        <f>AT122+AO122</f>
        <v>24000</v>
      </c>
      <c r="BA122" s="35">
        <f>BA123</f>
        <v>24000</v>
      </c>
      <c r="BB122" s="35">
        <f t="shared" si="349"/>
        <v>24000</v>
      </c>
      <c r="BC122" s="35">
        <f t="shared" si="349"/>
        <v>0</v>
      </c>
      <c r="BD122" s="35">
        <f t="shared" si="349"/>
        <v>0</v>
      </c>
      <c r="BE122" s="35">
        <f t="shared" si="349"/>
        <v>0</v>
      </c>
      <c r="BF122" s="35">
        <f t="shared" si="349"/>
        <v>0</v>
      </c>
      <c r="BG122" s="35">
        <f t="shared" si="349"/>
        <v>0</v>
      </c>
      <c r="BH122" s="35">
        <f t="shared" si="349"/>
        <v>0</v>
      </c>
      <c r="BI122" s="35">
        <f t="shared" si="349"/>
        <v>0</v>
      </c>
      <c r="BJ122" s="35">
        <f t="shared" si="349"/>
        <v>0</v>
      </c>
      <c r="BK122" s="35">
        <f t="shared" si="349"/>
        <v>0</v>
      </c>
      <c r="BL122" s="15">
        <f t="shared" si="297"/>
        <v>24000</v>
      </c>
      <c r="BM122" s="15">
        <f>BM123</f>
        <v>0</v>
      </c>
      <c r="BN122" s="15">
        <f t="shared" si="350"/>
        <v>0</v>
      </c>
      <c r="BO122" s="15">
        <f t="shared" si="350"/>
        <v>0</v>
      </c>
      <c r="BP122" s="15">
        <f t="shared" si="350"/>
        <v>0</v>
      </c>
      <c r="BQ122" s="15">
        <f t="shared" si="350"/>
        <v>0</v>
      </c>
      <c r="BR122" s="15">
        <f t="shared" si="350"/>
        <v>0</v>
      </c>
      <c r="BS122" s="15">
        <f t="shared" si="350"/>
        <v>0</v>
      </c>
      <c r="BT122" s="15">
        <f t="shared" si="350"/>
        <v>0</v>
      </c>
      <c r="BU122" s="15">
        <f t="shared" si="350"/>
        <v>0</v>
      </c>
      <c r="BV122" s="15">
        <f t="shared" si="350"/>
        <v>0</v>
      </c>
      <c r="BW122" s="15">
        <f t="shared" si="350"/>
        <v>0</v>
      </c>
      <c r="BX122" s="15">
        <f>BR122+BM122</f>
        <v>0</v>
      </c>
      <c r="BY122" s="44">
        <f>BY123</f>
        <v>24000</v>
      </c>
      <c r="BZ122" s="44">
        <f t="shared" si="351"/>
        <v>24000</v>
      </c>
      <c r="CA122" s="44">
        <f t="shared" si="351"/>
        <v>0</v>
      </c>
      <c r="CB122" s="44">
        <f t="shared" si="351"/>
        <v>0</v>
      </c>
      <c r="CC122" s="44">
        <f t="shared" si="351"/>
        <v>0</v>
      </c>
      <c r="CD122" s="44">
        <f t="shared" si="351"/>
        <v>0</v>
      </c>
      <c r="CE122" s="44">
        <f t="shared" si="351"/>
        <v>0</v>
      </c>
      <c r="CF122" s="44">
        <f t="shared" si="351"/>
        <v>0</v>
      </c>
      <c r="CG122" s="44">
        <f t="shared" si="351"/>
        <v>0</v>
      </c>
      <c r="CH122" s="44">
        <f t="shared" si="351"/>
        <v>0</v>
      </c>
      <c r="CI122" s="44">
        <f t="shared" si="351"/>
        <v>0</v>
      </c>
      <c r="CJ122" s="40">
        <f t="shared" si="298"/>
        <v>24000</v>
      </c>
      <c r="CK122" s="247"/>
      <c r="CL122" s="247">
        <f t="shared" si="282"/>
        <v>-24000</v>
      </c>
      <c r="CM122" s="40">
        <f>CM123</f>
        <v>0</v>
      </c>
      <c r="CN122" s="40">
        <f t="shared" si="352"/>
        <v>0</v>
      </c>
      <c r="CO122" s="40">
        <f t="shared" si="352"/>
        <v>0</v>
      </c>
      <c r="CP122" s="40">
        <f t="shared" si="352"/>
        <v>0</v>
      </c>
      <c r="CQ122" s="40">
        <f t="shared" si="352"/>
        <v>0</v>
      </c>
      <c r="CR122" s="40">
        <f t="shared" si="352"/>
        <v>0</v>
      </c>
      <c r="CS122" s="40">
        <f t="shared" si="352"/>
        <v>0</v>
      </c>
      <c r="CT122" s="40">
        <f t="shared" si="352"/>
        <v>0</v>
      </c>
      <c r="CU122" s="40">
        <f t="shared" si="352"/>
        <v>0</v>
      </c>
      <c r="CV122" s="40">
        <f t="shared" si="352"/>
        <v>0</v>
      </c>
      <c r="CW122" s="40">
        <f t="shared" si="352"/>
        <v>0</v>
      </c>
      <c r="CX122" s="40">
        <f>CR122+CM122</f>
        <v>0</v>
      </c>
      <c r="CY122" s="28">
        <f>CY123</f>
        <v>24000</v>
      </c>
      <c r="CZ122" s="28">
        <f t="shared" si="353"/>
        <v>24000</v>
      </c>
      <c r="DA122" s="28">
        <f t="shared" si="353"/>
        <v>0</v>
      </c>
      <c r="DB122" s="28">
        <f t="shared" si="353"/>
        <v>0</v>
      </c>
      <c r="DC122" s="28">
        <f t="shared" si="353"/>
        <v>0</v>
      </c>
      <c r="DD122" s="28">
        <f t="shared" si="353"/>
        <v>0</v>
      </c>
      <c r="DE122" s="28">
        <f t="shared" si="353"/>
        <v>0</v>
      </c>
      <c r="DF122" s="28">
        <f t="shared" si="353"/>
        <v>0</v>
      </c>
      <c r="DG122" s="28">
        <f t="shared" si="353"/>
        <v>0</v>
      </c>
      <c r="DH122" s="28">
        <f t="shared" si="353"/>
        <v>0</v>
      </c>
      <c r="DI122" s="28">
        <f t="shared" si="353"/>
        <v>0</v>
      </c>
      <c r="DJ122" s="26">
        <f t="shared" si="312"/>
        <v>24000</v>
      </c>
    </row>
    <row r="123" spans="1:114" ht="12.75">
      <c r="A123" s="474"/>
      <c r="B123" s="70" t="s">
        <v>200</v>
      </c>
      <c r="C123" s="49" t="s">
        <v>198</v>
      </c>
      <c r="D123" s="256" t="s">
        <v>201</v>
      </c>
      <c r="E123" s="35"/>
      <c r="F123" s="35"/>
      <c r="G123" s="35"/>
      <c r="H123" s="35"/>
      <c r="I123" s="35"/>
      <c r="J123" s="35"/>
      <c r="K123" s="35"/>
      <c r="L123" s="35"/>
      <c r="M123" s="35"/>
      <c r="N123" s="35"/>
      <c r="O123" s="35"/>
      <c r="P123" s="15">
        <f t="shared" si="295"/>
        <v>0</v>
      </c>
      <c r="Q123" s="35"/>
      <c r="R123" s="35"/>
      <c r="S123" s="35"/>
      <c r="T123" s="35"/>
      <c r="U123" s="35"/>
      <c r="V123" s="35"/>
      <c r="W123" s="35"/>
      <c r="X123" s="35"/>
      <c r="Y123" s="35"/>
      <c r="Z123" s="35"/>
      <c r="AA123" s="35"/>
      <c r="AB123" s="15">
        <f>V123+Q123</f>
        <v>0</v>
      </c>
      <c r="AC123" s="35">
        <f aca="true" t="shared" si="355" ref="AC123:AM123">Q123+E123</f>
        <v>0</v>
      </c>
      <c r="AD123" s="35">
        <f t="shared" si="355"/>
        <v>0</v>
      </c>
      <c r="AE123" s="35">
        <f t="shared" si="355"/>
        <v>0</v>
      </c>
      <c r="AF123" s="35">
        <f t="shared" si="355"/>
        <v>0</v>
      </c>
      <c r="AG123" s="35">
        <f t="shared" si="355"/>
        <v>0</v>
      </c>
      <c r="AH123" s="35">
        <f t="shared" si="355"/>
        <v>0</v>
      </c>
      <c r="AI123" s="35">
        <f t="shared" si="355"/>
        <v>0</v>
      </c>
      <c r="AJ123" s="35">
        <f t="shared" si="355"/>
        <v>0</v>
      </c>
      <c r="AK123" s="35">
        <f t="shared" si="355"/>
        <v>0</v>
      </c>
      <c r="AL123" s="35">
        <f t="shared" si="355"/>
        <v>0</v>
      </c>
      <c r="AM123" s="35">
        <f t="shared" si="355"/>
        <v>0</v>
      </c>
      <c r="AN123" s="15">
        <f t="shared" si="296"/>
        <v>0</v>
      </c>
      <c r="AO123" s="35">
        <v>24000</v>
      </c>
      <c r="AP123" s="35">
        <v>24000</v>
      </c>
      <c r="AQ123" s="35"/>
      <c r="AR123" s="35"/>
      <c r="AS123" s="35"/>
      <c r="AT123" s="35"/>
      <c r="AU123" s="35"/>
      <c r="AV123" s="35"/>
      <c r="AW123" s="35"/>
      <c r="AX123" s="35"/>
      <c r="AY123" s="35"/>
      <c r="AZ123" s="15">
        <f>AT123+AO123</f>
        <v>24000</v>
      </c>
      <c r="BA123" s="35">
        <f aca="true" t="shared" si="356" ref="BA123:BK123">AO123+AC123</f>
        <v>24000</v>
      </c>
      <c r="BB123" s="35">
        <f t="shared" si="356"/>
        <v>24000</v>
      </c>
      <c r="BC123" s="35">
        <f t="shared" si="356"/>
        <v>0</v>
      </c>
      <c r="BD123" s="35">
        <f t="shared" si="356"/>
        <v>0</v>
      </c>
      <c r="BE123" s="35">
        <f t="shared" si="356"/>
        <v>0</v>
      </c>
      <c r="BF123" s="35">
        <f t="shared" si="356"/>
        <v>0</v>
      </c>
      <c r="BG123" s="35">
        <f t="shared" si="356"/>
        <v>0</v>
      </c>
      <c r="BH123" s="35">
        <f t="shared" si="356"/>
        <v>0</v>
      </c>
      <c r="BI123" s="35">
        <f t="shared" si="356"/>
        <v>0</v>
      </c>
      <c r="BJ123" s="35">
        <f t="shared" si="356"/>
        <v>0</v>
      </c>
      <c r="BK123" s="35">
        <f t="shared" si="356"/>
        <v>0</v>
      </c>
      <c r="BL123" s="15">
        <f t="shared" si="297"/>
        <v>24000</v>
      </c>
      <c r="BM123" s="35"/>
      <c r="BN123" s="35"/>
      <c r="BO123" s="35"/>
      <c r="BP123" s="35"/>
      <c r="BQ123" s="35"/>
      <c r="BR123" s="35"/>
      <c r="BS123" s="35"/>
      <c r="BT123" s="35"/>
      <c r="BU123" s="35"/>
      <c r="BV123" s="35"/>
      <c r="BW123" s="35"/>
      <c r="BX123" s="15">
        <f>BR123+BM123</f>
        <v>0</v>
      </c>
      <c r="BY123" s="44">
        <f aca="true" t="shared" si="357" ref="BY123:CI123">BM123+BA123</f>
        <v>24000</v>
      </c>
      <c r="BZ123" s="44">
        <f t="shared" si="357"/>
        <v>24000</v>
      </c>
      <c r="CA123" s="44">
        <f t="shared" si="357"/>
        <v>0</v>
      </c>
      <c r="CB123" s="44">
        <f t="shared" si="357"/>
        <v>0</v>
      </c>
      <c r="CC123" s="44">
        <f t="shared" si="357"/>
        <v>0</v>
      </c>
      <c r="CD123" s="44">
        <f t="shared" si="357"/>
        <v>0</v>
      </c>
      <c r="CE123" s="44">
        <f t="shared" si="357"/>
        <v>0</v>
      </c>
      <c r="CF123" s="44">
        <f t="shared" si="357"/>
        <v>0</v>
      </c>
      <c r="CG123" s="44">
        <f t="shared" si="357"/>
        <v>0</v>
      </c>
      <c r="CH123" s="44">
        <f t="shared" si="357"/>
        <v>0</v>
      </c>
      <c r="CI123" s="44">
        <f t="shared" si="357"/>
        <v>0</v>
      </c>
      <c r="CJ123" s="40">
        <f t="shared" si="298"/>
        <v>24000</v>
      </c>
      <c r="CK123" s="247">
        <v>24000</v>
      </c>
      <c r="CL123" s="247">
        <f t="shared" si="282"/>
        <v>0</v>
      </c>
      <c r="CM123" s="44"/>
      <c r="CN123" s="44"/>
      <c r="CO123" s="44"/>
      <c r="CP123" s="44"/>
      <c r="CQ123" s="44"/>
      <c r="CR123" s="44"/>
      <c r="CS123" s="44"/>
      <c r="CT123" s="44"/>
      <c r="CU123" s="44"/>
      <c r="CV123" s="44"/>
      <c r="CW123" s="44"/>
      <c r="CX123" s="40">
        <f>CR123+CM123</f>
        <v>0</v>
      </c>
      <c r="CY123" s="28">
        <f aca="true" t="shared" si="358" ref="CY123:DI123">CM123+BY123</f>
        <v>24000</v>
      </c>
      <c r="CZ123" s="28">
        <f t="shared" si="358"/>
        <v>24000</v>
      </c>
      <c r="DA123" s="28">
        <f t="shared" si="358"/>
        <v>0</v>
      </c>
      <c r="DB123" s="28">
        <f t="shared" si="358"/>
        <v>0</v>
      </c>
      <c r="DC123" s="28">
        <f t="shared" si="358"/>
        <v>0</v>
      </c>
      <c r="DD123" s="28">
        <f t="shared" si="358"/>
        <v>0</v>
      </c>
      <c r="DE123" s="28">
        <f t="shared" si="358"/>
        <v>0</v>
      </c>
      <c r="DF123" s="28">
        <f t="shared" si="358"/>
        <v>0</v>
      </c>
      <c r="DG123" s="28">
        <f t="shared" si="358"/>
        <v>0</v>
      </c>
      <c r="DH123" s="28">
        <f t="shared" si="358"/>
        <v>0</v>
      </c>
      <c r="DI123" s="28">
        <f t="shared" si="358"/>
        <v>0</v>
      </c>
      <c r="DJ123" s="26">
        <f t="shared" si="312"/>
        <v>24000</v>
      </c>
    </row>
    <row r="124" spans="1:114" s="12" customFormat="1" ht="43.5" customHeight="1">
      <c r="A124" s="216" t="s">
        <v>239</v>
      </c>
      <c r="B124" s="217"/>
      <c r="C124" s="51"/>
      <c r="D124" s="257" t="s">
        <v>240</v>
      </c>
      <c r="E124" s="15">
        <f>E126</f>
        <v>12520</v>
      </c>
      <c r="F124" s="15">
        <f aca="true" t="shared" si="359" ref="F124:O124">F126</f>
        <v>12520</v>
      </c>
      <c r="G124" s="15">
        <f t="shared" si="359"/>
        <v>0</v>
      </c>
      <c r="H124" s="15">
        <f t="shared" si="359"/>
        <v>0</v>
      </c>
      <c r="I124" s="15">
        <f t="shared" si="359"/>
        <v>0</v>
      </c>
      <c r="J124" s="15">
        <f t="shared" si="359"/>
        <v>0</v>
      </c>
      <c r="K124" s="15">
        <f t="shared" si="359"/>
        <v>0</v>
      </c>
      <c r="L124" s="15">
        <f t="shared" si="359"/>
        <v>0</v>
      </c>
      <c r="M124" s="15">
        <f t="shared" si="359"/>
        <v>0</v>
      </c>
      <c r="N124" s="15">
        <f t="shared" si="359"/>
        <v>0</v>
      </c>
      <c r="O124" s="15">
        <f t="shared" si="359"/>
        <v>0</v>
      </c>
      <c r="P124" s="15">
        <f t="shared" si="295"/>
        <v>12520</v>
      </c>
      <c r="Q124" s="15">
        <f>Q126</f>
        <v>0</v>
      </c>
      <c r="R124" s="15">
        <f aca="true" t="shared" si="360" ref="R124:AB124">R126</f>
        <v>0</v>
      </c>
      <c r="S124" s="15">
        <f t="shared" si="360"/>
        <v>0</v>
      </c>
      <c r="T124" s="15">
        <f t="shared" si="360"/>
        <v>0</v>
      </c>
      <c r="U124" s="15">
        <f t="shared" si="360"/>
        <v>0</v>
      </c>
      <c r="V124" s="15">
        <f t="shared" si="360"/>
        <v>0</v>
      </c>
      <c r="W124" s="15">
        <f t="shared" si="360"/>
        <v>0</v>
      </c>
      <c r="X124" s="15">
        <f t="shared" si="360"/>
        <v>0</v>
      </c>
      <c r="Y124" s="15">
        <f t="shared" si="360"/>
        <v>0</v>
      </c>
      <c r="Z124" s="15">
        <f t="shared" si="360"/>
        <v>0</v>
      </c>
      <c r="AA124" s="15">
        <f t="shared" si="360"/>
        <v>0</v>
      </c>
      <c r="AB124" s="15">
        <f t="shared" si="360"/>
        <v>0</v>
      </c>
      <c r="AC124" s="15">
        <f>AC126</f>
        <v>12520</v>
      </c>
      <c r="AD124" s="15">
        <f aca="true" t="shared" si="361" ref="AD124:AM124">AD126</f>
        <v>12520</v>
      </c>
      <c r="AE124" s="15">
        <f t="shared" si="361"/>
        <v>0</v>
      </c>
      <c r="AF124" s="15">
        <f t="shared" si="361"/>
        <v>0</v>
      </c>
      <c r="AG124" s="15">
        <f t="shared" si="361"/>
        <v>0</v>
      </c>
      <c r="AH124" s="15">
        <f t="shared" si="361"/>
        <v>0</v>
      </c>
      <c r="AI124" s="15">
        <f t="shared" si="361"/>
        <v>0</v>
      </c>
      <c r="AJ124" s="15">
        <f t="shared" si="361"/>
        <v>0</v>
      </c>
      <c r="AK124" s="15">
        <f t="shared" si="361"/>
        <v>0</v>
      </c>
      <c r="AL124" s="15">
        <f t="shared" si="361"/>
        <v>0</v>
      </c>
      <c r="AM124" s="15">
        <f t="shared" si="361"/>
        <v>0</v>
      </c>
      <c r="AN124" s="15">
        <f t="shared" si="296"/>
        <v>12520</v>
      </c>
      <c r="AO124" s="15">
        <f>AO126</f>
        <v>0</v>
      </c>
      <c r="AP124" s="15">
        <f aca="true" t="shared" si="362" ref="AP124:AZ124">AP126</f>
        <v>0</v>
      </c>
      <c r="AQ124" s="15">
        <f t="shared" si="362"/>
        <v>0</v>
      </c>
      <c r="AR124" s="15">
        <f t="shared" si="362"/>
        <v>0</v>
      </c>
      <c r="AS124" s="15">
        <f t="shared" si="362"/>
        <v>0</v>
      </c>
      <c r="AT124" s="15">
        <f t="shared" si="362"/>
        <v>0</v>
      </c>
      <c r="AU124" s="15">
        <f t="shared" si="362"/>
        <v>0</v>
      </c>
      <c r="AV124" s="15">
        <f t="shared" si="362"/>
        <v>0</v>
      </c>
      <c r="AW124" s="15">
        <f t="shared" si="362"/>
        <v>0</v>
      </c>
      <c r="AX124" s="15">
        <f t="shared" si="362"/>
        <v>0</v>
      </c>
      <c r="AY124" s="15">
        <f t="shared" si="362"/>
        <v>0</v>
      </c>
      <c r="AZ124" s="15">
        <f t="shared" si="362"/>
        <v>0</v>
      </c>
      <c r="BA124" s="15">
        <f>BA126</f>
        <v>12520</v>
      </c>
      <c r="BB124" s="15">
        <f aca="true" t="shared" si="363" ref="BB124:BK124">BB126</f>
        <v>12520</v>
      </c>
      <c r="BC124" s="15">
        <f t="shared" si="363"/>
        <v>0</v>
      </c>
      <c r="BD124" s="15">
        <f t="shared" si="363"/>
        <v>0</v>
      </c>
      <c r="BE124" s="15">
        <f t="shared" si="363"/>
        <v>0</v>
      </c>
      <c r="BF124" s="15">
        <f t="shared" si="363"/>
        <v>0</v>
      </c>
      <c r="BG124" s="15">
        <f t="shared" si="363"/>
        <v>0</v>
      </c>
      <c r="BH124" s="15">
        <f t="shared" si="363"/>
        <v>0</v>
      </c>
      <c r="BI124" s="15">
        <f t="shared" si="363"/>
        <v>0</v>
      </c>
      <c r="BJ124" s="15">
        <f t="shared" si="363"/>
        <v>0</v>
      </c>
      <c r="BK124" s="15">
        <f t="shared" si="363"/>
        <v>0</v>
      </c>
      <c r="BL124" s="15">
        <f t="shared" si="297"/>
        <v>12520</v>
      </c>
      <c r="BM124" s="15">
        <f>BM126</f>
        <v>0</v>
      </c>
      <c r="BN124" s="15">
        <f aca="true" t="shared" si="364" ref="BN124:BX124">BN126</f>
        <v>0</v>
      </c>
      <c r="BO124" s="15">
        <f t="shared" si="364"/>
        <v>0</v>
      </c>
      <c r="BP124" s="15">
        <f t="shared" si="364"/>
        <v>0</v>
      </c>
      <c r="BQ124" s="15">
        <f t="shared" si="364"/>
        <v>0</v>
      </c>
      <c r="BR124" s="15">
        <f t="shared" si="364"/>
        <v>0</v>
      </c>
      <c r="BS124" s="15">
        <f t="shared" si="364"/>
        <v>0</v>
      </c>
      <c r="BT124" s="15">
        <f t="shared" si="364"/>
        <v>0</v>
      </c>
      <c r="BU124" s="15">
        <f t="shared" si="364"/>
        <v>0</v>
      </c>
      <c r="BV124" s="15">
        <f t="shared" si="364"/>
        <v>0</v>
      </c>
      <c r="BW124" s="15">
        <f t="shared" si="364"/>
        <v>0</v>
      </c>
      <c r="BX124" s="15">
        <f t="shared" si="364"/>
        <v>0</v>
      </c>
      <c r="BY124" s="40">
        <f>BY126</f>
        <v>12520</v>
      </c>
      <c r="BZ124" s="40">
        <f aca="true" t="shared" si="365" ref="BZ124:CI124">BZ126</f>
        <v>12520</v>
      </c>
      <c r="CA124" s="40">
        <f t="shared" si="365"/>
        <v>0</v>
      </c>
      <c r="CB124" s="40">
        <f t="shared" si="365"/>
        <v>0</v>
      </c>
      <c r="CC124" s="40">
        <f t="shared" si="365"/>
        <v>0</v>
      </c>
      <c r="CD124" s="40">
        <f t="shared" si="365"/>
        <v>0</v>
      </c>
      <c r="CE124" s="40">
        <f t="shared" si="365"/>
        <v>0</v>
      </c>
      <c r="CF124" s="40">
        <f t="shared" si="365"/>
        <v>0</v>
      </c>
      <c r="CG124" s="40">
        <f t="shared" si="365"/>
        <v>0</v>
      </c>
      <c r="CH124" s="40">
        <f t="shared" si="365"/>
        <v>0</v>
      </c>
      <c r="CI124" s="40">
        <f t="shared" si="365"/>
        <v>0</v>
      </c>
      <c r="CJ124" s="40">
        <f t="shared" si="298"/>
        <v>12520</v>
      </c>
      <c r="CK124" s="247"/>
      <c r="CL124" s="247">
        <f t="shared" si="282"/>
        <v>-12520</v>
      </c>
      <c r="CM124" s="40">
        <f>CM126</f>
        <v>0</v>
      </c>
      <c r="CN124" s="40">
        <f aca="true" t="shared" si="366" ref="CN124:CX124">CN126</f>
        <v>0</v>
      </c>
      <c r="CO124" s="40">
        <f t="shared" si="366"/>
        <v>0</v>
      </c>
      <c r="CP124" s="40">
        <f t="shared" si="366"/>
        <v>0</v>
      </c>
      <c r="CQ124" s="40">
        <f t="shared" si="366"/>
        <v>0</v>
      </c>
      <c r="CR124" s="40">
        <f t="shared" si="366"/>
        <v>0</v>
      </c>
      <c r="CS124" s="40">
        <f t="shared" si="366"/>
        <v>0</v>
      </c>
      <c r="CT124" s="40">
        <f t="shared" si="366"/>
        <v>0</v>
      </c>
      <c r="CU124" s="40">
        <f t="shared" si="366"/>
        <v>0</v>
      </c>
      <c r="CV124" s="40">
        <f t="shared" si="366"/>
        <v>0</v>
      </c>
      <c r="CW124" s="40">
        <f t="shared" si="366"/>
        <v>0</v>
      </c>
      <c r="CX124" s="40">
        <f t="shared" si="366"/>
        <v>0</v>
      </c>
      <c r="CY124" s="26">
        <f>CY126</f>
        <v>12520</v>
      </c>
      <c r="CZ124" s="26">
        <f aca="true" t="shared" si="367" ref="CZ124:DI124">CZ126</f>
        <v>12520</v>
      </c>
      <c r="DA124" s="26">
        <f t="shared" si="367"/>
        <v>0</v>
      </c>
      <c r="DB124" s="26">
        <f t="shared" si="367"/>
        <v>0</v>
      </c>
      <c r="DC124" s="26">
        <f t="shared" si="367"/>
        <v>0</v>
      </c>
      <c r="DD124" s="26">
        <f t="shared" si="367"/>
        <v>0</v>
      </c>
      <c r="DE124" s="26">
        <f t="shared" si="367"/>
        <v>0</v>
      </c>
      <c r="DF124" s="26">
        <f t="shared" si="367"/>
        <v>0</v>
      </c>
      <c r="DG124" s="26">
        <f t="shared" si="367"/>
        <v>0</v>
      </c>
      <c r="DH124" s="26">
        <f t="shared" si="367"/>
        <v>0</v>
      </c>
      <c r="DI124" s="26">
        <f t="shared" si="367"/>
        <v>0</v>
      </c>
      <c r="DJ124" s="26">
        <f t="shared" si="312"/>
        <v>12520</v>
      </c>
    </row>
    <row r="125" spans="1:114" ht="12.75">
      <c r="A125" s="466"/>
      <c r="B125" s="48" t="s">
        <v>195</v>
      </c>
      <c r="C125" s="51"/>
      <c r="D125" s="257" t="s">
        <v>196</v>
      </c>
      <c r="E125" s="15">
        <f>E126</f>
        <v>12520</v>
      </c>
      <c r="F125" s="15">
        <f aca="true" t="shared" si="368" ref="F125:O125">F126</f>
        <v>12520</v>
      </c>
      <c r="G125" s="15">
        <f t="shared" si="368"/>
        <v>0</v>
      </c>
      <c r="H125" s="15">
        <f t="shared" si="368"/>
        <v>0</v>
      </c>
      <c r="I125" s="15">
        <f t="shared" si="368"/>
        <v>0</v>
      </c>
      <c r="J125" s="15">
        <f t="shared" si="368"/>
        <v>0</v>
      </c>
      <c r="K125" s="15">
        <f t="shared" si="368"/>
        <v>0</v>
      </c>
      <c r="L125" s="15">
        <f t="shared" si="368"/>
        <v>0</v>
      </c>
      <c r="M125" s="15">
        <f t="shared" si="368"/>
        <v>0</v>
      </c>
      <c r="N125" s="15">
        <f t="shared" si="368"/>
        <v>0</v>
      </c>
      <c r="O125" s="15">
        <f t="shared" si="368"/>
        <v>0</v>
      </c>
      <c r="P125" s="15">
        <f t="shared" si="295"/>
        <v>12520</v>
      </c>
      <c r="Q125" s="15"/>
      <c r="R125" s="15"/>
      <c r="S125" s="15"/>
      <c r="T125" s="15"/>
      <c r="U125" s="15"/>
      <c r="V125" s="15"/>
      <c r="W125" s="15"/>
      <c r="X125" s="15"/>
      <c r="Y125" s="15"/>
      <c r="Z125" s="15"/>
      <c r="AA125" s="15"/>
      <c r="AB125" s="15">
        <f>V125+Q125</f>
        <v>0</v>
      </c>
      <c r="AC125" s="35">
        <f aca="true" t="shared" si="369" ref="AC125:AM126">Q125+E125</f>
        <v>12520</v>
      </c>
      <c r="AD125" s="35">
        <f t="shared" si="369"/>
        <v>12520</v>
      </c>
      <c r="AE125" s="35">
        <f t="shared" si="369"/>
        <v>0</v>
      </c>
      <c r="AF125" s="35">
        <f t="shared" si="369"/>
        <v>0</v>
      </c>
      <c r="AG125" s="35">
        <f t="shared" si="369"/>
        <v>0</v>
      </c>
      <c r="AH125" s="35">
        <f t="shared" si="369"/>
        <v>0</v>
      </c>
      <c r="AI125" s="35">
        <f t="shared" si="369"/>
        <v>0</v>
      </c>
      <c r="AJ125" s="35">
        <f t="shared" si="369"/>
        <v>0</v>
      </c>
      <c r="AK125" s="35">
        <f t="shared" si="369"/>
        <v>0</v>
      </c>
      <c r="AL125" s="35">
        <f t="shared" si="369"/>
        <v>0</v>
      </c>
      <c r="AM125" s="35">
        <f t="shared" si="369"/>
        <v>0</v>
      </c>
      <c r="AN125" s="15">
        <f t="shared" si="296"/>
        <v>12520</v>
      </c>
      <c r="AO125" s="15"/>
      <c r="AP125" s="15"/>
      <c r="AQ125" s="15"/>
      <c r="AR125" s="15"/>
      <c r="AS125" s="15"/>
      <c r="AT125" s="15"/>
      <c r="AU125" s="15"/>
      <c r="AV125" s="15"/>
      <c r="AW125" s="15"/>
      <c r="AX125" s="15"/>
      <c r="AY125" s="15"/>
      <c r="AZ125" s="15">
        <f>AT125+AO125</f>
        <v>0</v>
      </c>
      <c r="BA125" s="35">
        <f aca="true" t="shared" si="370" ref="BA125:BK126">AO125+AC125</f>
        <v>12520</v>
      </c>
      <c r="BB125" s="35">
        <f t="shared" si="370"/>
        <v>12520</v>
      </c>
      <c r="BC125" s="35">
        <f t="shared" si="370"/>
        <v>0</v>
      </c>
      <c r="BD125" s="35">
        <f t="shared" si="370"/>
        <v>0</v>
      </c>
      <c r="BE125" s="35">
        <f t="shared" si="370"/>
        <v>0</v>
      </c>
      <c r="BF125" s="35">
        <f t="shared" si="370"/>
        <v>0</v>
      </c>
      <c r="BG125" s="35">
        <f t="shared" si="370"/>
        <v>0</v>
      </c>
      <c r="BH125" s="35">
        <f t="shared" si="370"/>
        <v>0</v>
      </c>
      <c r="BI125" s="35">
        <f t="shared" si="370"/>
        <v>0</v>
      </c>
      <c r="BJ125" s="35">
        <f t="shared" si="370"/>
        <v>0</v>
      </c>
      <c r="BK125" s="35">
        <f t="shared" si="370"/>
        <v>0</v>
      </c>
      <c r="BL125" s="15">
        <f t="shared" si="297"/>
        <v>12520</v>
      </c>
      <c r="BM125" s="15"/>
      <c r="BN125" s="15"/>
      <c r="BO125" s="15"/>
      <c r="BP125" s="15"/>
      <c r="BQ125" s="15"/>
      <c r="BR125" s="15"/>
      <c r="BS125" s="15"/>
      <c r="BT125" s="15"/>
      <c r="BU125" s="15"/>
      <c r="BV125" s="15"/>
      <c r="BW125" s="15"/>
      <c r="BX125" s="15">
        <f>BR125+BM125</f>
        <v>0</v>
      </c>
      <c r="BY125" s="44">
        <f aca="true" t="shared" si="371" ref="BY125:CI126">BM125+BA125</f>
        <v>12520</v>
      </c>
      <c r="BZ125" s="44">
        <f t="shared" si="371"/>
        <v>12520</v>
      </c>
      <c r="CA125" s="44">
        <f t="shared" si="371"/>
        <v>0</v>
      </c>
      <c r="CB125" s="44">
        <f t="shared" si="371"/>
        <v>0</v>
      </c>
      <c r="CC125" s="44">
        <f t="shared" si="371"/>
        <v>0</v>
      </c>
      <c r="CD125" s="44">
        <f t="shared" si="371"/>
        <v>0</v>
      </c>
      <c r="CE125" s="44">
        <f t="shared" si="371"/>
        <v>0</v>
      </c>
      <c r="CF125" s="44">
        <f t="shared" si="371"/>
        <v>0</v>
      </c>
      <c r="CG125" s="44">
        <f t="shared" si="371"/>
        <v>0</v>
      </c>
      <c r="CH125" s="44">
        <f t="shared" si="371"/>
        <v>0</v>
      </c>
      <c r="CI125" s="44">
        <f t="shared" si="371"/>
        <v>0</v>
      </c>
      <c r="CJ125" s="40">
        <f t="shared" si="298"/>
        <v>12520</v>
      </c>
      <c r="CK125" s="247">
        <v>12520</v>
      </c>
      <c r="CL125" s="247">
        <f t="shared" si="282"/>
        <v>0</v>
      </c>
      <c r="CM125" s="40"/>
      <c r="CN125" s="40"/>
      <c r="CO125" s="40"/>
      <c r="CP125" s="40"/>
      <c r="CQ125" s="40"/>
      <c r="CR125" s="40"/>
      <c r="CS125" s="40"/>
      <c r="CT125" s="40"/>
      <c r="CU125" s="40"/>
      <c r="CV125" s="40"/>
      <c r="CW125" s="40"/>
      <c r="CX125" s="40">
        <f>CR125+CM125</f>
        <v>0</v>
      </c>
      <c r="CY125" s="28">
        <f aca="true" t="shared" si="372" ref="CY125:DI126">CM125+BY125</f>
        <v>12520</v>
      </c>
      <c r="CZ125" s="28">
        <f t="shared" si="372"/>
        <v>12520</v>
      </c>
      <c r="DA125" s="28">
        <f t="shared" si="372"/>
        <v>0</v>
      </c>
      <c r="DB125" s="28">
        <f t="shared" si="372"/>
        <v>0</v>
      </c>
      <c r="DC125" s="28">
        <f t="shared" si="372"/>
        <v>0</v>
      </c>
      <c r="DD125" s="28">
        <f t="shared" si="372"/>
        <v>0</v>
      </c>
      <c r="DE125" s="28">
        <f t="shared" si="372"/>
        <v>0</v>
      </c>
      <c r="DF125" s="28">
        <f t="shared" si="372"/>
        <v>0</v>
      </c>
      <c r="DG125" s="28">
        <f t="shared" si="372"/>
        <v>0</v>
      </c>
      <c r="DH125" s="28">
        <f t="shared" si="372"/>
        <v>0</v>
      </c>
      <c r="DI125" s="28">
        <f t="shared" si="372"/>
        <v>0</v>
      </c>
      <c r="DJ125" s="26">
        <f t="shared" si="312"/>
        <v>12520</v>
      </c>
    </row>
    <row r="126" spans="1:114" ht="12.75">
      <c r="A126" s="468"/>
      <c r="B126" s="70" t="s">
        <v>200</v>
      </c>
      <c r="C126" s="49" t="s">
        <v>198</v>
      </c>
      <c r="D126" s="256" t="s">
        <v>201</v>
      </c>
      <c r="E126" s="35">
        <v>12520</v>
      </c>
      <c r="F126" s="35">
        <v>12520</v>
      </c>
      <c r="G126" s="35">
        <f>'[2]додаток 2'!AE82</f>
        <v>0</v>
      </c>
      <c r="H126" s="35">
        <f>'[2]додаток 2'!AF82</f>
        <v>0</v>
      </c>
      <c r="I126" s="35">
        <v>0</v>
      </c>
      <c r="J126" s="35">
        <f>'[2]додаток 2'!AH82</f>
        <v>0</v>
      </c>
      <c r="K126" s="35">
        <f>'[2]додаток 2'!AI82</f>
        <v>0</v>
      </c>
      <c r="L126" s="35">
        <f>'[2]додаток 2'!AJ82</f>
        <v>0</v>
      </c>
      <c r="M126" s="35">
        <f>'[2]додаток 2'!AK82</f>
        <v>0</v>
      </c>
      <c r="N126" s="35">
        <f>'[2]додаток 2'!AL82</f>
        <v>0</v>
      </c>
      <c r="O126" s="35">
        <f>'[2]додаток 2'!AM82</f>
        <v>0</v>
      </c>
      <c r="P126" s="15">
        <f t="shared" si="295"/>
        <v>12520</v>
      </c>
      <c r="Q126" s="35"/>
      <c r="R126" s="35"/>
      <c r="S126" s="35"/>
      <c r="T126" s="35"/>
      <c r="U126" s="35"/>
      <c r="V126" s="35"/>
      <c r="W126" s="35"/>
      <c r="X126" s="35"/>
      <c r="Y126" s="35"/>
      <c r="Z126" s="35"/>
      <c r="AA126" s="35"/>
      <c r="AB126" s="15">
        <f>V126+Q126</f>
        <v>0</v>
      </c>
      <c r="AC126" s="35">
        <f t="shared" si="369"/>
        <v>12520</v>
      </c>
      <c r="AD126" s="35">
        <f t="shared" si="369"/>
        <v>12520</v>
      </c>
      <c r="AE126" s="35">
        <f t="shared" si="369"/>
        <v>0</v>
      </c>
      <c r="AF126" s="35">
        <f t="shared" si="369"/>
        <v>0</v>
      </c>
      <c r="AG126" s="35">
        <f t="shared" si="369"/>
        <v>0</v>
      </c>
      <c r="AH126" s="35">
        <f t="shared" si="369"/>
        <v>0</v>
      </c>
      <c r="AI126" s="35">
        <f t="shared" si="369"/>
        <v>0</v>
      </c>
      <c r="AJ126" s="35">
        <f t="shared" si="369"/>
        <v>0</v>
      </c>
      <c r="AK126" s="35">
        <f t="shared" si="369"/>
        <v>0</v>
      </c>
      <c r="AL126" s="35">
        <f t="shared" si="369"/>
        <v>0</v>
      </c>
      <c r="AM126" s="35">
        <f t="shared" si="369"/>
        <v>0</v>
      </c>
      <c r="AN126" s="15">
        <f t="shared" si="296"/>
        <v>12520</v>
      </c>
      <c r="AO126" s="35"/>
      <c r="AP126" s="35"/>
      <c r="AQ126" s="35"/>
      <c r="AR126" s="35"/>
      <c r="AS126" s="35"/>
      <c r="AT126" s="35"/>
      <c r="AU126" s="35"/>
      <c r="AV126" s="35"/>
      <c r="AW126" s="35"/>
      <c r="AX126" s="35"/>
      <c r="AY126" s="35"/>
      <c r="AZ126" s="15">
        <f>AT126+AO126</f>
        <v>0</v>
      </c>
      <c r="BA126" s="35">
        <f t="shared" si="370"/>
        <v>12520</v>
      </c>
      <c r="BB126" s="35">
        <f t="shared" si="370"/>
        <v>12520</v>
      </c>
      <c r="BC126" s="35">
        <f t="shared" si="370"/>
        <v>0</v>
      </c>
      <c r="BD126" s="35">
        <f t="shared" si="370"/>
        <v>0</v>
      </c>
      <c r="BE126" s="35">
        <f t="shared" si="370"/>
        <v>0</v>
      </c>
      <c r="BF126" s="35">
        <f t="shared" si="370"/>
        <v>0</v>
      </c>
      <c r="BG126" s="35">
        <f t="shared" si="370"/>
        <v>0</v>
      </c>
      <c r="BH126" s="35">
        <f t="shared" si="370"/>
        <v>0</v>
      </c>
      <c r="BI126" s="35">
        <f t="shared" si="370"/>
        <v>0</v>
      </c>
      <c r="BJ126" s="35">
        <f t="shared" si="370"/>
        <v>0</v>
      </c>
      <c r="BK126" s="35">
        <f t="shared" si="370"/>
        <v>0</v>
      </c>
      <c r="BL126" s="15">
        <f t="shared" si="297"/>
        <v>12520</v>
      </c>
      <c r="BM126" s="35"/>
      <c r="BN126" s="35"/>
      <c r="BO126" s="35"/>
      <c r="BP126" s="35"/>
      <c r="BQ126" s="35"/>
      <c r="BR126" s="35"/>
      <c r="BS126" s="35"/>
      <c r="BT126" s="35"/>
      <c r="BU126" s="35"/>
      <c r="BV126" s="35"/>
      <c r="BW126" s="35"/>
      <c r="BX126" s="15">
        <f>BR126+BM126</f>
        <v>0</v>
      </c>
      <c r="BY126" s="44">
        <f t="shared" si="371"/>
        <v>12520</v>
      </c>
      <c r="BZ126" s="44">
        <f t="shared" si="371"/>
        <v>12520</v>
      </c>
      <c r="CA126" s="44">
        <f t="shared" si="371"/>
        <v>0</v>
      </c>
      <c r="CB126" s="44">
        <f t="shared" si="371"/>
        <v>0</v>
      </c>
      <c r="CC126" s="44">
        <f t="shared" si="371"/>
        <v>0</v>
      </c>
      <c r="CD126" s="44">
        <f t="shared" si="371"/>
        <v>0</v>
      </c>
      <c r="CE126" s="44">
        <f t="shared" si="371"/>
        <v>0</v>
      </c>
      <c r="CF126" s="44">
        <f t="shared" si="371"/>
        <v>0</v>
      </c>
      <c r="CG126" s="44">
        <f t="shared" si="371"/>
        <v>0</v>
      </c>
      <c r="CH126" s="44">
        <f t="shared" si="371"/>
        <v>0</v>
      </c>
      <c r="CI126" s="44">
        <f t="shared" si="371"/>
        <v>0</v>
      </c>
      <c r="CJ126" s="40">
        <f t="shared" si="298"/>
        <v>12520</v>
      </c>
      <c r="CK126" s="247">
        <v>12520</v>
      </c>
      <c r="CL126" s="247">
        <f t="shared" si="282"/>
        <v>0</v>
      </c>
      <c r="CM126" s="44"/>
      <c r="CN126" s="44"/>
      <c r="CO126" s="44"/>
      <c r="CP126" s="44"/>
      <c r="CQ126" s="44"/>
      <c r="CR126" s="44"/>
      <c r="CS126" s="44"/>
      <c r="CT126" s="44"/>
      <c r="CU126" s="44"/>
      <c r="CV126" s="44"/>
      <c r="CW126" s="44"/>
      <c r="CX126" s="40">
        <f>CR126+CM126</f>
        <v>0</v>
      </c>
      <c r="CY126" s="28">
        <f t="shared" si="372"/>
        <v>12520</v>
      </c>
      <c r="CZ126" s="28">
        <f t="shared" si="372"/>
        <v>12520</v>
      </c>
      <c r="DA126" s="28">
        <f t="shared" si="372"/>
        <v>0</v>
      </c>
      <c r="DB126" s="28">
        <f t="shared" si="372"/>
        <v>0</v>
      </c>
      <c r="DC126" s="28">
        <f t="shared" si="372"/>
        <v>0</v>
      </c>
      <c r="DD126" s="28">
        <f t="shared" si="372"/>
        <v>0</v>
      </c>
      <c r="DE126" s="28">
        <f t="shared" si="372"/>
        <v>0</v>
      </c>
      <c r="DF126" s="28">
        <f t="shared" si="372"/>
        <v>0</v>
      </c>
      <c r="DG126" s="28">
        <f t="shared" si="372"/>
        <v>0</v>
      </c>
      <c r="DH126" s="28">
        <f t="shared" si="372"/>
        <v>0</v>
      </c>
      <c r="DI126" s="28">
        <f t="shared" si="372"/>
        <v>0</v>
      </c>
      <c r="DJ126" s="26">
        <f t="shared" si="312"/>
        <v>12520</v>
      </c>
    </row>
    <row r="127" spans="1:114" s="12" customFormat="1" ht="38.25">
      <c r="A127" s="216" t="s">
        <v>241</v>
      </c>
      <c r="B127" s="217"/>
      <c r="C127" s="51"/>
      <c r="D127" s="257" t="s">
        <v>240</v>
      </c>
      <c r="E127" s="15">
        <f>E128</f>
        <v>10413330</v>
      </c>
      <c r="F127" s="15">
        <f aca="true" t="shared" si="373" ref="F127:AM127">F128</f>
        <v>9913330</v>
      </c>
      <c r="G127" s="15">
        <f t="shared" si="373"/>
        <v>0</v>
      </c>
      <c r="H127" s="15">
        <f t="shared" si="373"/>
        <v>0</v>
      </c>
      <c r="I127" s="15">
        <f t="shared" si="373"/>
        <v>0</v>
      </c>
      <c r="J127" s="15">
        <f t="shared" si="373"/>
        <v>0</v>
      </c>
      <c r="K127" s="15">
        <f t="shared" si="373"/>
        <v>0</v>
      </c>
      <c r="L127" s="15">
        <f t="shared" si="373"/>
        <v>0</v>
      </c>
      <c r="M127" s="15">
        <f t="shared" si="373"/>
        <v>0</v>
      </c>
      <c r="N127" s="15">
        <f t="shared" si="373"/>
        <v>0</v>
      </c>
      <c r="O127" s="15">
        <f t="shared" si="373"/>
        <v>0</v>
      </c>
      <c r="P127" s="15">
        <f t="shared" si="295"/>
        <v>10413330</v>
      </c>
      <c r="Q127" s="15">
        <f>Q128</f>
        <v>0</v>
      </c>
      <c r="R127" s="15">
        <f aca="true" t="shared" si="374" ref="R127:AA127">R128</f>
        <v>0</v>
      </c>
      <c r="S127" s="15">
        <f t="shared" si="374"/>
        <v>0</v>
      </c>
      <c r="T127" s="15">
        <f t="shared" si="374"/>
        <v>0</v>
      </c>
      <c r="U127" s="15">
        <f t="shared" si="374"/>
        <v>0</v>
      </c>
      <c r="V127" s="15">
        <f t="shared" si="374"/>
        <v>0</v>
      </c>
      <c r="W127" s="15">
        <f t="shared" si="374"/>
        <v>0</v>
      </c>
      <c r="X127" s="15">
        <f t="shared" si="374"/>
        <v>0</v>
      </c>
      <c r="Y127" s="15">
        <f t="shared" si="374"/>
        <v>0</v>
      </c>
      <c r="Z127" s="15">
        <f t="shared" si="374"/>
        <v>0</v>
      </c>
      <c r="AA127" s="15">
        <f t="shared" si="374"/>
        <v>0</v>
      </c>
      <c r="AB127" s="15"/>
      <c r="AC127" s="15">
        <f>AC128</f>
        <v>10413330</v>
      </c>
      <c r="AD127" s="15">
        <f t="shared" si="373"/>
        <v>9913330</v>
      </c>
      <c r="AE127" s="15">
        <f t="shared" si="373"/>
        <v>0</v>
      </c>
      <c r="AF127" s="15">
        <f t="shared" si="373"/>
        <v>0</v>
      </c>
      <c r="AG127" s="15">
        <f t="shared" si="373"/>
        <v>0</v>
      </c>
      <c r="AH127" s="15">
        <f t="shared" si="373"/>
        <v>0</v>
      </c>
      <c r="AI127" s="15">
        <f t="shared" si="373"/>
        <v>0</v>
      </c>
      <c r="AJ127" s="15">
        <f t="shared" si="373"/>
        <v>0</v>
      </c>
      <c r="AK127" s="15">
        <f t="shared" si="373"/>
        <v>0</v>
      </c>
      <c r="AL127" s="15">
        <f t="shared" si="373"/>
        <v>0</v>
      </c>
      <c r="AM127" s="15">
        <f t="shared" si="373"/>
        <v>0</v>
      </c>
      <c r="AN127" s="15">
        <f t="shared" si="296"/>
        <v>10413330</v>
      </c>
      <c r="AO127" s="15">
        <f>AO128</f>
        <v>2260181</v>
      </c>
      <c r="AP127" s="15">
        <f aca="true" t="shared" si="375" ref="AP127:AY127">AP128</f>
        <v>2260181</v>
      </c>
      <c r="AQ127" s="15">
        <f t="shared" si="375"/>
        <v>0</v>
      </c>
      <c r="AR127" s="15">
        <f t="shared" si="375"/>
        <v>0</v>
      </c>
      <c r="AS127" s="15">
        <f t="shared" si="375"/>
        <v>0</v>
      </c>
      <c r="AT127" s="15">
        <f t="shared" si="375"/>
        <v>1730177</v>
      </c>
      <c r="AU127" s="15">
        <f t="shared" si="375"/>
        <v>0</v>
      </c>
      <c r="AV127" s="15">
        <f t="shared" si="375"/>
        <v>0</v>
      </c>
      <c r="AW127" s="15">
        <f t="shared" si="375"/>
        <v>0</v>
      </c>
      <c r="AX127" s="15">
        <f t="shared" si="375"/>
        <v>1730177</v>
      </c>
      <c r="AY127" s="15">
        <f t="shared" si="375"/>
        <v>1730177</v>
      </c>
      <c r="AZ127" s="15"/>
      <c r="BA127" s="15">
        <f>BA128</f>
        <v>12673511</v>
      </c>
      <c r="BB127" s="15">
        <f aca="true" t="shared" si="376" ref="BB127:BK127">BB128</f>
        <v>12173511</v>
      </c>
      <c r="BC127" s="15">
        <f t="shared" si="376"/>
        <v>0</v>
      </c>
      <c r="BD127" s="15">
        <f t="shared" si="376"/>
        <v>0</v>
      </c>
      <c r="BE127" s="15">
        <f t="shared" si="376"/>
        <v>0</v>
      </c>
      <c r="BF127" s="15">
        <f t="shared" si="376"/>
        <v>1730177</v>
      </c>
      <c r="BG127" s="15">
        <f t="shared" si="376"/>
        <v>0</v>
      </c>
      <c r="BH127" s="15">
        <f t="shared" si="376"/>
        <v>0</v>
      </c>
      <c r="BI127" s="15">
        <f t="shared" si="376"/>
        <v>0</v>
      </c>
      <c r="BJ127" s="15">
        <f t="shared" si="376"/>
        <v>1730177</v>
      </c>
      <c r="BK127" s="15">
        <f t="shared" si="376"/>
        <v>1730177</v>
      </c>
      <c r="BL127" s="15">
        <f t="shared" si="297"/>
        <v>14403688</v>
      </c>
      <c r="BM127" s="15">
        <f>BM128</f>
        <v>-116500</v>
      </c>
      <c r="BN127" s="15">
        <f aca="true" t="shared" si="377" ref="BN127:BW127">BN128</f>
        <v>-116500</v>
      </c>
      <c r="BO127" s="15">
        <f t="shared" si="377"/>
        <v>0</v>
      </c>
      <c r="BP127" s="15">
        <f t="shared" si="377"/>
        <v>0</v>
      </c>
      <c r="BQ127" s="15">
        <f t="shared" si="377"/>
        <v>0</v>
      </c>
      <c r="BR127" s="15">
        <f t="shared" si="377"/>
        <v>719000</v>
      </c>
      <c r="BS127" s="15">
        <f t="shared" si="377"/>
        <v>0</v>
      </c>
      <c r="BT127" s="15">
        <f t="shared" si="377"/>
        <v>0</v>
      </c>
      <c r="BU127" s="15">
        <f t="shared" si="377"/>
        <v>0</v>
      </c>
      <c r="BV127" s="15">
        <f t="shared" si="377"/>
        <v>719000</v>
      </c>
      <c r="BW127" s="15">
        <f t="shared" si="377"/>
        <v>719000</v>
      </c>
      <c r="BX127" s="15"/>
      <c r="BY127" s="40">
        <f>BY128</f>
        <v>12557011</v>
      </c>
      <c r="BZ127" s="40">
        <f aca="true" t="shared" si="378" ref="BZ127:CI127">BZ128</f>
        <v>12557011</v>
      </c>
      <c r="CA127" s="40">
        <f t="shared" si="378"/>
        <v>0</v>
      </c>
      <c r="CB127" s="40">
        <f t="shared" si="378"/>
        <v>0</v>
      </c>
      <c r="CC127" s="40">
        <f t="shared" si="378"/>
        <v>0</v>
      </c>
      <c r="CD127" s="40">
        <f t="shared" si="378"/>
        <v>2449177</v>
      </c>
      <c r="CE127" s="40">
        <f t="shared" si="378"/>
        <v>0</v>
      </c>
      <c r="CF127" s="40">
        <f t="shared" si="378"/>
        <v>0</v>
      </c>
      <c r="CG127" s="40">
        <f t="shared" si="378"/>
        <v>0</v>
      </c>
      <c r="CH127" s="40">
        <f t="shared" si="378"/>
        <v>2449177</v>
      </c>
      <c r="CI127" s="40">
        <f t="shared" si="378"/>
        <v>2449177</v>
      </c>
      <c r="CJ127" s="40">
        <f t="shared" si="298"/>
        <v>15006188</v>
      </c>
      <c r="CK127" s="247"/>
      <c r="CL127" s="247">
        <f t="shared" si="282"/>
        <v>-12557011</v>
      </c>
      <c r="CM127" s="40">
        <f>CM128</f>
        <v>1244500</v>
      </c>
      <c r="CN127" s="40">
        <f aca="true" t="shared" si="379" ref="CN127:CW127">CN128</f>
        <v>0</v>
      </c>
      <c r="CO127" s="40">
        <f t="shared" si="379"/>
        <v>0</v>
      </c>
      <c r="CP127" s="40">
        <f t="shared" si="379"/>
        <v>0</v>
      </c>
      <c r="CQ127" s="40">
        <f t="shared" si="379"/>
        <v>1000000</v>
      </c>
      <c r="CR127" s="40">
        <f t="shared" si="379"/>
        <v>781830</v>
      </c>
      <c r="CS127" s="40">
        <f t="shared" si="379"/>
        <v>0</v>
      </c>
      <c r="CT127" s="40">
        <f t="shared" si="379"/>
        <v>0</v>
      </c>
      <c r="CU127" s="40">
        <f t="shared" si="379"/>
        <v>0</v>
      </c>
      <c r="CV127" s="40">
        <f t="shared" si="379"/>
        <v>781830</v>
      </c>
      <c r="CW127" s="40">
        <f t="shared" si="379"/>
        <v>781830</v>
      </c>
      <c r="CX127" s="40">
        <f>CR127+CM127</f>
        <v>2026330</v>
      </c>
      <c r="CY127" s="26">
        <f>CY128</f>
        <v>13801511</v>
      </c>
      <c r="CZ127" s="26">
        <f aca="true" t="shared" si="380" ref="CZ127:DI127">CZ128</f>
        <v>12257011</v>
      </c>
      <c r="DA127" s="26">
        <f t="shared" si="380"/>
        <v>0</v>
      </c>
      <c r="DB127" s="26">
        <f t="shared" si="380"/>
        <v>0</v>
      </c>
      <c r="DC127" s="26">
        <f t="shared" si="380"/>
        <v>1000000</v>
      </c>
      <c r="DD127" s="26">
        <f t="shared" si="380"/>
        <v>3231007</v>
      </c>
      <c r="DE127" s="26">
        <f t="shared" si="380"/>
        <v>0</v>
      </c>
      <c r="DF127" s="26">
        <f t="shared" si="380"/>
        <v>0</v>
      </c>
      <c r="DG127" s="26">
        <f t="shared" si="380"/>
        <v>0</v>
      </c>
      <c r="DH127" s="26">
        <f t="shared" si="380"/>
        <v>3231007</v>
      </c>
      <c r="DI127" s="26">
        <f t="shared" si="380"/>
        <v>3231007</v>
      </c>
      <c r="DJ127" s="26">
        <f t="shared" si="312"/>
        <v>17032518</v>
      </c>
    </row>
    <row r="128" spans="1:114" ht="12.75">
      <c r="A128" s="466"/>
      <c r="B128" s="48" t="s">
        <v>195</v>
      </c>
      <c r="C128" s="51"/>
      <c r="D128" s="257" t="s">
        <v>196</v>
      </c>
      <c r="E128" s="15">
        <f>SUM(E129:E132)</f>
        <v>10413330</v>
      </c>
      <c r="F128" s="15">
        <f>SUM(F129:F132)</f>
        <v>9913330</v>
      </c>
      <c r="G128" s="15">
        <f aca="true" t="shared" si="381" ref="G128:O128">SUM(G129:G132)</f>
        <v>0</v>
      </c>
      <c r="H128" s="15">
        <f t="shared" si="381"/>
        <v>0</v>
      </c>
      <c r="I128" s="15">
        <f t="shared" si="381"/>
        <v>0</v>
      </c>
      <c r="J128" s="15">
        <f t="shared" si="381"/>
        <v>0</v>
      </c>
      <c r="K128" s="15">
        <f t="shared" si="381"/>
        <v>0</v>
      </c>
      <c r="L128" s="15">
        <f t="shared" si="381"/>
        <v>0</v>
      </c>
      <c r="M128" s="15">
        <f t="shared" si="381"/>
        <v>0</v>
      </c>
      <c r="N128" s="15">
        <f t="shared" si="381"/>
        <v>0</v>
      </c>
      <c r="O128" s="15">
        <f t="shared" si="381"/>
        <v>0</v>
      </c>
      <c r="P128" s="15">
        <f t="shared" si="295"/>
        <v>10413330</v>
      </c>
      <c r="Q128" s="15">
        <f>SUM(Q129:Q132)</f>
        <v>0</v>
      </c>
      <c r="R128" s="15">
        <f aca="true" t="shared" si="382" ref="R128:AB128">SUM(R129:R132)</f>
        <v>0</v>
      </c>
      <c r="S128" s="15">
        <f t="shared" si="382"/>
        <v>0</v>
      </c>
      <c r="T128" s="15">
        <f t="shared" si="382"/>
        <v>0</v>
      </c>
      <c r="U128" s="15">
        <f t="shared" si="382"/>
        <v>0</v>
      </c>
      <c r="V128" s="15">
        <f t="shared" si="382"/>
        <v>0</v>
      </c>
      <c r="W128" s="15">
        <f t="shared" si="382"/>
        <v>0</v>
      </c>
      <c r="X128" s="15">
        <f t="shared" si="382"/>
        <v>0</v>
      </c>
      <c r="Y128" s="15">
        <f t="shared" si="382"/>
        <v>0</v>
      </c>
      <c r="Z128" s="15">
        <f t="shared" si="382"/>
        <v>0</v>
      </c>
      <c r="AA128" s="15">
        <f t="shared" si="382"/>
        <v>0</v>
      </c>
      <c r="AB128" s="15">
        <f t="shared" si="382"/>
        <v>0</v>
      </c>
      <c r="AC128" s="15">
        <f>SUM(AC129:AC132)</f>
        <v>10413330</v>
      </c>
      <c r="AD128" s="15">
        <f aca="true" t="shared" si="383" ref="AD128:AM128">SUM(AD129:AD132)</f>
        <v>9913330</v>
      </c>
      <c r="AE128" s="15">
        <f t="shared" si="383"/>
        <v>0</v>
      </c>
      <c r="AF128" s="15">
        <f t="shared" si="383"/>
        <v>0</v>
      </c>
      <c r="AG128" s="15">
        <f t="shared" si="383"/>
        <v>0</v>
      </c>
      <c r="AH128" s="15">
        <f t="shared" si="383"/>
        <v>0</v>
      </c>
      <c r="AI128" s="15">
        <f t="shared" si="383"/>
        <v>0</v>
      </c>
      <c r="AJ128" s="15">
        <f t="shared" si="383"/>
        <v>0</v>
      </c>
      <c r="AK128" s="15">
        <f t="shared" si="383"/>
        <v>0</v>
      </c>
      <c r="AL128" s="15">
        <f t="shared" si="383"/>
        <v>0</v>
      </c>
      <c r="AM128" s="15">
        <f t="shared" si="383"/>
        <v>0</v>
      </c>
      <c r="AN128" s="15">
        <f t="shared" si="296"/>
        <v>10413330</v>
      </c>
      <c r="AO128" s="15">
        <f>SUM(AO129:AO132)</f>
        <v>2260181</v>
      </c>
      <c r="AP128" s="15">
        <f aca="true" t="shared" si="384" ref="AP128:AZ128">SUM(AP129:AP132)</f>
        <v>2260181</v>
      </c>
      <c r="AQ128" s="15">
        <f t="shared" si="384"/>
        <v>0</v>
      </c>
      <c r="AR128" s="15">
        <f t="shared" si="384"/>
        <v>0</v>
      </c>
      <c r="AS128" s="15">
        <f t="shared" si="384"/>
        <v>0</v>
      </c>
      <c r="AT128" s="15">
        <f t="shared" si="384"/>
        <v>1730177</v>
      </c>
      <c r="AU128" s="15">
        <f t="shared" si="384"/>
        <v>0</v>
      </c>
      <c r="AV128" s="15">
        <f t="shared" si="384"/>
        <v>0</v>
      </c>
      <c r="AW128" s="15">
        <f t="shared" si="384"/>
        <v>0</v>
      </c>
      <c r="AX128" s="15">
        <f t="shared" si="384"/>
        <v>1730177</v>
      </c>
      <c r="AY128" s="15">
        <f t="shared" si="384"/>
        <v>1730177</v>
      </c>
      <c r="AZ128" s="15">
        <f t="shared" si="384"/>
        <v>3990358</v>
      </c>
      <c r="BA128" s="15">
        <f>SUM(BA129:BA132)</f>
        <v>12673511</v>
      </c>
      <c r="BB128" s="15">
        <f aca="true" t="shared" si="385" ref="BB128:BK128">SUM(BB129:BB132)</f>
        <v>12173511</v>
      </c>
      <c r="BC128" s="15">
        <f t="shared" si="385"/>
        <v>0</v>
      </c>
      <c r="BD128" s="15">
        <f t="shared" si="385"/>
        <v>0</v>
      </c>
      <c r="BE128" s="15">
        <f t="shared" si="385"/>
        <v>0</v>
      </c>
      <c r="BF128" s="15">
        <f t="shared" si="385"/>
        <v>1730177</v>
      </c>
      <c r="BG128" s="15">
        <f t="shared" si="385"/>
        <v>0</v>
      </c>
      <c r="BH128" s="15">
        <f t="shared" si="385"/>
        <v>0</v>
      </c>
      <c r="BI128" s="15">
        <f t="shared" si="385"/>
        <v>0</v>
      </c>
      <c r="BJ128" s="15">
        <f t="shared" si="385"/>
        <v>1730177</v>
      </c>
      <c r="BK128" s="15">
        <f t="shared" si="385"/>
        <v>1730177</v>
      </c>
      <c r="BL128" s="15">
        <f t="shared" si="297"/>
        <v>14403688</v>
      </c>
      <c r="BM128" s="15">
        <f>SUM(BM129:BM132)</f>
        <v>-116500</v>
      </c>
      <c r="BN128" s="15">
        <f aca="true" t="shared" si="386" ref="BN128:BX128">SUM(BN129:BN132)</f>
        <v>-116500</v>
      </c>
      <c r="BO128" s="15">
        <f t="shared" si="386"/>
        <v>0</v>
      </c>
      <c r="BP128" s="15">
        <f t="shared" si="386"/>
        <v>0</v>
      </c>
      <c r="BQ128" s="15">
        <f t="shared" si="386"/>
        <v>0</v>
      </c>
      <c r="BR128" s="15">
        <f t="shared" si="386"/>
        <v>719000</v>
      </c>
      <c r="BS128" s="15">
        <f t="shared" si="386"/>
        <v>0</v>
      </c>
      <c r="BT128" s="15">
        <f t="shared" si="386"/>
        <v>0</v>
      </c>
      <c r="BU128" s="15">
        <f t="shared" si="386"/>
        <v>0</v>
      </c>
      <c r="BV128" s="15">
        <f t="shared" si="386"/>
        <v>719000</v>
      </c>
      <c r="BW128" s="15">
        <f t="shared" si="386"/>
        <v>719000</v>
      </c>
      <c r="BX128" s="15">
        <f t="shared" si="386"/>
        <v>602500</v>
      </c>
      <c r="BY128" s="40">
        <f>SUM(BY129:BY132)</f>
        <v>12557011</v>
      </c>
      <c r="BZ128" s="40">
        <f aca="true" t="shared" si="387" ref="BZ128:CI128">SUM(BZ129:BZ132)</f>
        <v>12557011</v>
      </c>
      <c r="CA128" s="40">
        <f t="shared" si="387"/>
        <v>0</v>
      </c>
      <c r="CB128" s="40">
        <f t="shared" si="387"/>
        <v>0</v>
      </c>
      <c r="CC128" s="40">
        <f t="shared" si="387"/>
        <v>0</v>
      </c>
      <c r="CD128" s="40">
        <f t="shared" si="387"/>
        <v>2449177</v>
      </c>
      <c r="CE128" s="40">
        <f t="shared" si="387"/>
        <v>0</v>
      </c>
      <c r="CF128" s="40">
        <f t="shared" si="387"/>
        <v>0</v>
      </c>
      <c r="CG128" s="40">
        <f t="shared" si="387"/>
        <v>0</v>
      </c>
      <c r="CH128" s="40">
        <f t="shared" si="387"/>
        <v>2449177</v>
      </c>
      <c r="CI128" s="40">
        <f t="shared" si="387"/>
        <v>2449177</v>
      </c>
      <c r="CJ128" s="40">
        <f t="shared" si="298"/>
        <v>15006188</v>
      </c>
      <c r="CK128" s="247"/>
      <c r="CL128" s="247">
        <f t="shared" si="282"/>
        <v>-12557011</v>
      </c>
      <c r="CM128" s="40">
        <f>SUM(CM129:CM132)</f>
        <v>1244500</v>
      </c>
      <c r="CN128" s="40">
        <f aca="true" t="shared" si="388" ref="CN128:CX128">SUM(CN129:CN132)</f>
        <v>0</v>
      </c>
      <c r="CO128" s="40">
        <f t="shared" si="388"/>
        <v>0</v>
      </c>
      <c r="CP128" s="40">
        <f t="shared" si="388"/>
        <v>0</v>
      </c>
      <c r="CQ128" s="40">
        <f t="shared" si="388"/>
        <v>1000000</v>
      </c>
      <c r="CR128" s="40">
        <f t="shared" si="388"/>
        <v>781830</v>
      </c>
      <c r="CS128" s="40">
        <f t="shared" si="388"/>
        <v>0</v>
      </c>
      <c r="CT128" s="40">
        <f t="shared" si="388"/>
        <v>0</v>
      </c>
      <c r="CU128" s="40">
        <f t="shared" si="388"/>
        <v>0</v>
      </c>
      <c r="CV128" s="40">
        <f t="shared" si="388"/>
        <v>781830</v>
      </c>
      <c r="CW128" s="40">
        <f t="shared" si="388"/>
        <v>781830</v>
      </c>
      <c r="CX128" s="40">
        <f t="shared" si="388"/>
        <v>1026330</v>
      </c>
      <c r="CY128" s="26">
        <f>SUM(CY129:CY132)</f>
        <v>13801511</v>
      </c>
      <c r="CZ128" s="26">
        <f aca="true" t="shared" si="389" ref="CZ128:DI128">SUM(CZ129:CZ132)</f>
        <v>12257011</v>
      </c>
      <c r="DA128" s="26">
        <f t="shared" si="389"/>
        <v>0</v>
      </c>
      <c r="DB128" s="26">
        <f t="shared" si="389"/>
        <v>0</v>
      </c>
      <c r="DC128" s="26">
        <f t="shared" si="389"/>
        <v>1000000</v>
      </c>
      <c r="DD128" s="26">
        <f t="shared" si="389"/>
        <v>3231007</v>
      </c>
      <c r="DE128" s="26">
        <f t="shared" si="389"/>
        <v>0</v>
      </c>
      <c r="DF128" s="26">
        <f t="shared" si="389"/>
        <v>0</v>
      </c>
      <c r="DG128" s="26">
        <f t="shared" si="389"/>
        <v>0</v>
      </c>
      <c r="DH128" s="26">
        <f t="shared" si="389"/>
        <v>3231007</v>
      </c>
      <c r="DI128" s="26">
        <f t="shared" si="389"/>
        <v>3231007</v>
      </c>
      <c r="DJ128" s="26">
        <f t="shared" si="312"/>
        <v>17032518</v>
      </c>
    </row>
    <row r="129" spans="1:114" ht="12.75">
      <c r="A129" s="467"/>
      <c r="B129" s="70" t="s">
        <v>197</v>
      </c>
      <c r="C129" s="49" t="s">
        <v>198</v>
      </c>
      <c r="D129" s="256" t="s">
        <v>199</v>
      </c>
      <c r="E129" s="35">
        <f>КФК!E90</f>
        <v>500000</v>
      </c>
      <c r="F129" s="35">
        <f>КФК!F90</f>
        <v>0</v>
      </c>
      <c r="G129" s="35">
        <f>КФК!G90</f>
        <v>0</v>
      </c>
      <c r="H129" s="35">
        <f>КФК!H90</f>
        <v>0</v>
      </c>
      <c r="I129" s="35">
        <f>КФК!I90</f>
        <v>0</v>
      </c>
      <c r="J129" s="35">
        <f>КФК!J90</f>
        <v>0</v>
      </c>
      <c r="K129" s="35">
        <f>КФК!K90</f>
        <v>0</v>
      </c>
      <c r="L129" s="35">
        <f>КФК!L90</f>
        <v>0</v>
      </c>
      <c r="M129" s="35">
        <f>КФК!M90</f>
        <v>0</v>
      </c>
      <c r="N129" s="35">
        <f>КФК!N90</f>
        <v>0</v>
      </c>
      <c r="O129" s="35">
        <v>0</v>
      </c>
      <c r="P129" s="15">
        <f t="shared" si="295"/>
        <v>500000</v>
      </c>
      <c r="Q129" s="35"/>
      <c r="R129" s="35"/>
      <c r="S129" s="35"/>
      <c r="T129" s="35"/>
      <c r="U129" s="35"/>
      <c r="V129" s="35"/>
      <c r="W129" s="35"/>
      <c r="X129" s="35"/>
      <c r="Y129" s="35"/>
      <c r="Z129" s="35"/>
      <c r="AA129" s="35"/>
      <c r="AB129" s="15">
        <f>V129+Q129</f>
        <v>0</v>
      </c>
      <c r="AC129" s="35">
        <f aca="true" t="shared" si="390" ref="AC129:AM132">Q129+E129</f>
        <v>500000</v>
      </c>
      <c r="AD129" s="35">
        <f t="shared" si="390"/>
        <v>0</v>
      </c>
      <c r="AE129" s="35">
        <f t="shared" si="390"/>
        <v>0</v>
      </c>
      <c r="AF129" s="35">
        <f t="shared" si="390"/>
        <v>0</v>
      </c>
      <c r="AG129" s="35">
        <f t="shared" si="390"/>
        <v>0</v>
      </c>
      <c r="AH129" s="35">
        <f t="shared" si="390"/>
        <v>0</v>
      </c>
      <c r="AI129" s="35">
        <f t="shared" si="390"/>
        <v>0</v>
      </c>
      <c r="AJ129" s="35">
        <f t="shared" si="390"/>
        <v>0</v>
      </c>
      <c r="AK129" s="35">
        <f t="shared" si="390"/>
        <v>0</v>
      </c>
      <c r="AL129" s="35">
        <f t="shared" si="390"/>
        <v>0</v>
      </c>
      <c r="AM129" s="35">
        <f t="shared" si="390"/>
        <v>0</v>
      </c>
      <c r="AN129" s="15">
        <f t="shared" si="296"/>
        <v>500000</v>
      </c>
      <c r="AO129" s="35"/>
      <c r="AP129" s="35"/>
      <c r="AQ129" s="35"/>
      <c r="AR129" s="35"/>
      <c r="AS129" s="35"/>
      <c r="AT129" s="35"/>
      <c r="AU129" s="35"/>
      <c r="AV129" s="35"/>
      <c r="AW129" s="35"/>
      <c r="AX129" s="35"/>
      <c r="AY129" s="35"/>
      <c r="AZ129" s="15">
        <f>AT129+AO129</f>
        <v>0</v>
      </c>
      <c r="BA129" s="35">
        <f aca="true" t="shared" si="391" ref="BA129:BK132">AO129+AC129</f>
        <v>500000</v>
      </c>
      <c r="BB129" s="35">
        <f t="shared" si="391"/>
        <v>0</v>
      </c>
      <c r="BC129" s="35">
        <f t="shared" si="391"/>
        <v>0</v>
      </c>
      <c r="BD129" s="35">
        <f t="shared" si="391"/>
        <v>0</v>
      </c>
      <c r="BE129" s="35">
        <f t="shared" si="391"/>
        <v>0</v>
      </c>
      <c r="BF129" s="35">
        <f t="shared" si="391"/>
        <v>0</v>
      </c>
      <c r="BG129" s="35">
        <f t="shared" si="391"/>
        <v>0</v>
      </c>
      <c r="BH129" s="35">
        <f t="shared" si="391"/>
        <v>0</v>
      </c>
      <c r="BI129" s="35">
        <f t="shared" si="391"/>
        <v>0</v>
      </c>
      <c r="BJ129" s="35">
        <f t="shared" si="391"/>
        <v>0</v>
      </c>
      <c r="BK129" s="35">
        <f t="shared" si="391"/>
        <v>0</v>
      </c>
      <c r="BL129" s="15">
        <f t="shared" si="297"/>
        <v>500000</v>
      </c>
      <c r="BM129" s="35">
        <v>-200000</v>
      </c>
      <c r="BN129" s="35">
        <v>-200000</v>
      </c>
      <c r="BO129" s="35"/>
      <c r="BP129" s="35"/>
      <c r="BQ129" s="35"/>
      <c r="BR129" s="35"/>
      <c r="BS129" s="35"/>
      <c r="BT129" s="35"/>
      <c r="BU129" s="35"/>
      <c r="BV129" s="35"/>
      <c r="BW129" s="35"/>
      <c r="BX129" s="15">
        <f>BR129+BM129</f>
        <v>-200000</v>
      </c>
      <c r="BY129" s="44">
        <f aca="true" t="shared" si="392" ref="BY129:CI129">BM129+BA129</f>
        <v>300000</v>
      </c>
      <c r="BZ129" s="44">
        <v>300000</v>
      </c>
      <c r="CA129" s="44">
        <f t="shared" si="392"/>
        <v>0</v>
      </c>
      <c r="CB129" s="44">
        <f t="shared" si="392"/>
        <v>0</v>
      </c>
      <c r="CC129" s="44">
        <f t="shared" si="392"/>
        <v>0</v>
      </c>
      <c r="CD129" s="44">
        <f t="shared" si="392"/>
        <v>0</v>
      </c>
      <c r="CE129" s="44">
        <f t="shared" si="392"/>
        <v>0</v>
      </c>
      <c r="CF129" s="44">
        <f t="shared" si="392"/>
        <v>0</v>
      </c>
      <c r="CG129" s="44">
        <f t="shared" si="392"/>
        <v>0</v>
      </c>
      <c r="CH129" s="44">
        <f t="shared" si="392"/>
        <v>0</v>
      </c>
      <c r="CI129" s="44">
        <f t="shared" si="392"/>
        <v>0</v>
      </c>
      <c r="CJ129" s="40">
        <f t="shared" si="298"/>
        <v>300000</v>
      </c>
      <c r="CK129" s="247">
        <v>294500</v>
      </c>
      <c r="CL129" s="247">
        <f t="shared" si="282"/>
        <v>-5500</v>
      </c>
      <c r="CM129" s="44">
        <v>244500</v>
      </c>
      <c r="CN129" s="44"/>
      <c r="CO129" s="44"/>
      <c r="CP129" s="44"/>
      <c r="CQ129" s="44"/>
      <c r="CR129" s="44"/>
      <c r="CS129" s="44"/>
      <c r="CT129" s="44"/>
      <c r="CU129" s="44"/>
      <c r="CV129" s="44"/>
      <c r="CW129" s="44"/>
      <c r="CX129" s="40">
        <f>CR129+CM129</f>
        <v>244500</v>
      </c>
      <c r="CY129" s="28">
        <f>CM129+BY129</f>
        <v>544500</v>
      </c>
      <c r="CZ129" s="28"/>
      <c r="DA129" s="28">
        <f aca="true" t="shared" si="393" ref="DA129:DI129">CO129+CA129</f>
        <v>0</v>
      </c>
      <c r="DB129" s="28">
        <f t="shared" si="393"/>
        <v>0</v>
      </c>
      <c r="DC129" s="28">
        <f t="shared" si="393"/>
        <v>0</v>
      </c>
      <c r="DD129" s="28">
        <f t="shared" si="393"/>
        <v>0</v>
      </c>
      <c r="DE129" s="28">
        <f t="shared" si="393"/>
        <v>0</v>
      </c>
      <c r="DF129" s="28">
        <f t="shared" si="393"/>
        <v>0</v>
      </c>
      <c r="DG129" s="28">
        <f t="shared" si="393"/>
        <v>0</v>
      </c>
      <c r="DH129" s="28">
        <f t="shared" si="393"/>
        <v>0</v>
      </c>
      <c r="DI129" s="28">
        <f t="shared" si="393"/>
        <v>0</v>
      </c>
      <c r="DJ129" s="26">
        <f t="shared" si="312"/>
        <v>544500</v>
      </c>
    </row>
    <row r="130" spans="1:114" ht="51">
      <c r="A130" s="467"/>
      <c r="B130" s="70">
        <v>8440</v>
      </c>
      <c r="C130" s="49"/>
      <c r="D130" s="261" t="s">
        <v>394</v>
      </c>
      <c r="E130" s="35"/>
      <c r="F130" s="35"/>
      <c r="G130" s="35"/>
      <c r="H130" s="35"/>
      <c r="I130" s="35"/>
      <c r="J130" s="35"/>
      <c r="K130" s="35"/>
      <c r="L130" s="35"/>
      <c r="M130" s="35"/>
      <c r="N130" s="35"/>
      <c r="O130" s="35"/>
      <c r="P130" s="15"/>
      <c r="Q130" s="35"/>
      <c r="R130" s="35"/>
      <c r="S130" s="35"/>
      <c r="T130" s="35"/>
      <c r="U130" s="35"/>
      <c r="V130" s="35"/>
      <c r="W130" s="35"/>
      <c r="X130" s="35"/>
      <c r="Y130" s="35"/>
      <c r="Z130" s="35"/>
      <c r="AA130" s="35"/>
      <c r="AB130" s="15"/>
      <c r="AC130" s="35"/>
      <c r="AD130" s="35"/>
      <c r="AE130" s="35"/>
      <c r="AF130" s="35"/>
      <c r="AG130" s="35"/>
      <c r="AH130" s="35"/>
      <c r="AI130" s="35"/>
      <c r="AJ130" s="35"/>
      <c r="AK130" s="35"/>
      <c r="AL130" s="35"/>
      <c r="AM130" s="35"/>
      <c r="AN130" s="15"/>
      <c r="AO130" s="35"/>
      <c r="AP130" s="35"/>
      <c r="AQ130" s="35"/>
      <c r="AR130" s="35"/>
      <c r="AS130" s="35"/>
      <c r="AT130" s="35"/>
      <c r="AU130" s="35"/>
      <c r="AV130" s="35"/>
      <c r="AW130" s="35"/>
      <c r="AX130" s="35"/>
      <c r="AY130" s="35"/>
      <c r="AZ130" s="15"/>
      <c r="BA130" s="35"/>
      <c r="BB130" s="35"/>
      <c r="BC130" s="35"/>
      <c r="BD130" s="35"/>
      <c r="BE130" s="35"/>
      <c r="BF130" s="35"/>
      <c r="BG130" s="35"/>
      <c r="BH130" s="35"/>
      <c r="BI130" s="35"/>
      <c r="BJ130" s="35"/>
      <c r="BK130" s="35"/>
      <c r="BL130" s="15"/>
      <c r="BM130" s="35"/>
      <c r="BN130" s="35"/>
      <c r="BO130" s="35"/>
      <c r="BP130" s="35"/>
      <c r="BQ130" s="35"/>
      <c r="BR130" s="35"/>
      <c r="BS130" s="35"/>
      <c r="BT130" s="35"/>
      <c r="BU130" s="35"/>
      <c r="BV130" s="35"/>
      <c r="BW130" s="35"/>
      <c r="BX130" s="15"/>
      <c r="BY130" s="44"/>
      <c r="BZ130" s="44"/>
      <c r="CA130" s="44"/>
      <c r="CB130" s="44"/>
      <c r="CC130" s="44"/>
      <c r="CD130" s="44"/>
      <c r="CE130" s="44"/>
      <c r="CF130" s="44"/>
      <c r="CG130" s="44"/>
      <c r="CH130" s="44"/>
      <c r="CI130" s="44"/>
      <c r="CJ130" s="40">
        <f t="shared" si="298"/>
        <v>0</v>
      </c>
      <c r="CK130" s="247">
        <v>1000000</v>
      </c>
      <c r="CL130" s="247">
        <f t="shared" si="282"/>
        <v>1000000</v>
      </c>
      <c r="CM130" s="44">
        <v>1000000</v>
      </c>
      <c r="CN130" s="44"/>
      <c r="CO130" s="44"/>
      <c r="CP130" s="44"/>
      <c r="CQ130" s="44">
        <v>1000000</v>
      </c>
      <c r="CR130" s="44"/>
      <c r="CS130" s="44"/>
      <c r="CT130" s="44"/>
      <c r="CU130" s="44"/>
      <c r="CV130" s="44"/>
      <c r="CW130" s="44"/>
      <c r="CX130" s="40"/>
      <c r="CY130" s="28">
        <f>CM130+BY130</f>
        <v>1000000</v>
      </c>
      <c r="CZ130" s="28">
        <f aca="true" t="shared" si="394" ref="CZ130:DD132">CN130+BZ130</f>
        <v>0</v>
      </c>
      <c r="DA130" s="28">
        <f t="shared" si="394"/>
        <v>0</v>
      </c>
      <c r="DB130" s="28">
        <f t="shared" si="394"/>
        <v>0</v>
      </c>
      <c r="DC130" s="28">
        <f t="shared" si="394"/>
        <v>1000000</v>
      </c>
      <c r="DD130" s="28">
        <f t="shared" si="394"/>
        <v>0</v>
      </c>
      <c r="DE130" s="28"/>
      <c r="DF130" s="28"/>
      <c r="DG130" s="28"/>
      <c r="DH130" s="28"/>
      <c r="DI130" s="28"/>
      <c r="DJ130" s="26">
        <f t="shared" si="312"/>
        <v>1000000</v>
      </c>
    </row>
    <row r="131" spans="1:114" ht="12.75">
      <c r="A131" s="467"/>
      <c r="B131" s="70" t="s">
        <v>202</v>
      </c>
      <c r="C131" s="49" t="s">
        <v>203</v>
      </c>
      <c r="D131" s="256" t="s">
        <v>204</v>
      </c>
      <c r="E131" s="35">
        <f>КФК!E94</f>
        <v>1687791</v>
      </c>
      <c r="F131" s="35">
        <f>КФК!F94</f>
        <v>1687791</v>
      </c>
      <c r="G131" s="35">
        <v>0</v>
      </c>
      <c r="H131" s="35">
        <v>0</v>
      </c>
      <c r="I131" s="35">
        <v>0</v>
      </c>
      <c r="J131" s="35">
        <v>0</v>
      </c>
      <c r="K131" s="35">
        <v>0</v>
      </c>
      <c r="L131" s="35">
        <v>0</v>
      </c>
      <c r="M131" s="35">
        <v>0</v>
      </c>
      <c r="N131" s="35">
        <v>0</v>
      </c>
      <c r="O131" s="35">
        <v>0</v>
      </c>
      <c r="P131" s="15">
        <f t="shared" si="295"/>
        <v>1687791</v>
      </c>
      <c r="Q131" s="35"/>
      <c r="R131" s="35"/>
      <c r="S131" s="35"/>
      <c r="T131" s="35"/>
      <c r="U131" s="35"/>
      <c r="V131" s="35"/>
      <c r="W131" s="35"/>
      <c r="X131" s="35"/>
      <c r="Y131" s="35"/>
      <c r="Z131" s="35"/>
      <c r="AA131" s="35"/>
      <c r="AB131" s="15">
        <f>V131+Q131</f>
        <v>0</v>
      </c>
      <c r="AC131" s="35">
        <f t="shared" si="390"/>
        <v>1687791</v>
      </c>
      <c r="AD131" s="35">
        <f t="shared" si="390"/>
        <v>1687791</v>
      </c>
      <c r="AE131" s="35">
        <f t="shared" si="390"/>
        <v>0</v>
      </c>
      <c r="AF131" s="35">
        <f t="shared" si="390"/>
        <v>0</v>
      </c>
      <c r="AG131" s="35">
        <f t="shared" si="390"/>
        <v>0</v>
      </c>
      <c r="AH131" s="35">
        <f t="shared" si="390"/>
        <v>0</v>
      </c>
      <c r="AI131" s="35">
        <f t="shared" si="390"/>
        <v>0</v>
      </c>
      <c r="AJ131" s="35">
        <f t="shared" si="390"/>
        <v>0</v>
      </c>
      <c r="AK131" s="35">
        <f t="shared" si="390"/>
        <v>0</v>
      </c>
      <c r="AL131" s="35">
        <f t="shared" si="390"/>
        <v>0</v>
      </c>
      <c r="AM131" s="35">
        <f t="shared" si="390"/>
        <v>0</v>
      </c>
      <c r="AN131" s="15">
        <f t="shared" si="296"/>
        <v>1687791</v>
      </c>
      <c r="AO131" s="35"/>
      <c r="AP131" s="35"/>
      <c r="AQ131" s="35"/>
      <c r="AR131" s="35"/>
      <c r="AS131" s="35"/>
      <c r="AT131" s="35"/>
      <c r="AU131" s="35"/>
      <c r="AV131" s="35"/>
      <c r="AW131" s="35"/>
      <c r="AX131" s="35"/>
      <c r="AY131" s="35"/>
      <c r="AZ131" s="15">
        <f>AT131+AO131</f>
        <v>0</v>
      </c>
      <c r="BA131" s="35">
        <f t="shared" si="391"/>
        <v>1687791</v>
      </c>
      <c r="BB131" s="35">
        <f t="shared" si="391"/>
        <v>1687791</v>
      </c>
      <c r="BC131" s="35">
        <f t="shared" si="391"/>
        <v>0</v>
      </c>
      <c r="BD131" s="35">
        <f t="shared" si="391"/>
        <v>0</v>
      </c>
      <c r="BE131" s="35">
        <f t="shared" si="391"/>
        <v>0</v>
      </c>
      <c r="BF131" s="35">
        <f t="shared" si="391"/>
        <v>0</v>
      </c>
      <c r="BG131" s="35">
        <f t="shared" si="391"/>
        <v>0</v>
      </c>
      <c r="BH131" s="35">
        <f t="shared" si="391"/>
        <v>0</v>
      </c>
      <c r="BI131" s="35">
        <f t="shared" si="391"/>
        <v>0</v>
      </c>
      <c r="BJ131" s="35">
        <f t="shared" si="391"/>
        <v>0</v>
      </c>
      <c r="BK131" s="35">
        <f t="shared" si="391"/>
        <v>0</v>
      </c>
      <c r="BL131" s="15">
        <f t="shared" si="297"/>
        <v>1687791</v>
      </c>
      <c r="BM131" s="35">
        <v>233500</v>
      </c>
      <c r="BN131" s="35">
        <v>233500</v>
      </c>
      <c r="BO131" s="35"/>
      <c r="BP131" s="35"/>
      <c r="BQ131" s="35"/>
      <c r="BR131" s="35"/>
      <c r="BS131" s="35"/>
      <c r="BT131" s="35"/>
      <c r="BU131" s="35"/>
      <c r="BV131" s="35"/>
      <c r="BW131" s="35"/>
      <c r="BX131" s="15">
        <f>BR131+BM131</f>
        <v>233500</v>
      </c>
      <c r="BY131" s="44">
        <f aca="true" t="shared" si="395" ref="BY131:CI132">BM131+BA131</f>
        <v>1921291</v>
      </c>
      <c r="BZ131" s="44">
        <f t="shared" si="395"/>
        <v>1921291</v>
      </c>
      <c r="CA131" s="44">
        <f t="shared" si="395"/>
        <v>0</v>
      </c>
      <c r="CB131" s="44">
        <f t="shared" si="395"/>
        <v>0</v>
      </c>
      <c r="CC131" s="44">
        <f t="shared" si="395"/>
        <v>0</v>
      </c>
      <c r="CD131" s="44">
        <f t="shared" si="395"/>
        <v>0</v>
      </c>
      <c r="CE131" s="44">
        <f t="shared" si="395"/>
        <v>0</v>
      </c>
      <c r="CF131" s="44">
        <f t="shared" si="395"/>
        <v>0</v>
      </c>
      <c r="CG131" s="44">
        <f t="shared" si="395"/>
        <v>0</v>
      </c>
      <c r="CH131" s="44">
        <f t="shared" si="395"/>
        <v>0</v>
      </c>
      <c r="CI131" s="44">
        <f t="shared" si="395"/>
        <v>0</v>
      </c>
      <c r="CJ131" s="40">
        <f t="shared" si="298"/>
        <v>1921291</v>
      </c>
      <c r="CK131" s="247">
        <v>1921291</v>
      </c>
      <c r="CL131" s="247">
        <f t="shared" si="282"/>
        <v>0</v>
      </c>
      <c r="CM131" s="44"/>
      <c r="CN131" s="44"/>
      <c r="CO131" s="44"/>
      <c r="CP131" s="44"/>
      <c r="CQ131" s="44"/>
      <c r="CR131" s="44"/>
      <c r="CS131" s="44"/>
      <c r="CT131" s="44"/>
      <c r="CU131" s="44"/>
      <c r="CV131" s="44"/>
      <c r="CW131" s="44"/>
      <c r="CX131" s="40">
        <f>CR131+CM131</f>
        <v>0</v>
      </c>
      <c r="CY131" s="28">
        <f>CM131+BY131</f>
        <v>1921291</v>
      </c>
      <c r="CZ131" s="28">
        <f t="shared" si="394"/>
        <v>1921291</v>
      </c>
      <c r="DA131" s="28">
        <f t="shared" si="394"/>
        <v>0</v>
      </c>
      <c r="DB131" s="28">
        <f t="shared" si="394"/>
        <v>0</v>
      </c>
      <c r="DC131" s="28">
        <f t="shared" si="394"/>
        <v>0</v>
      </c>
      <c r="DD131" s="28">
        <f t="shared" si="394"/>
        <v>0</v>
      </c>
      <c r="DE131" s="28">
        <f aca="true" t="shared" si="396" ref="DE131:DI132">CS131+CE131</f>
        <v>0</v>
      </c>
      <c r="DF131" s="28">
        <f t="shared" si="396"/>
        <v>0</v>
      </c>
      <c r="DG131" s="28">
        <f t="shared" si="396"/>
        <v>0</v>
      </c>
      <c r="DH131" s="28">
        <f t="shared" si="396"/>
        <v>0</v>
      </c>
      <c r="DI131" s="28">
        <f t="shared" si="396"/>
        <v>0</v>
      </c>
      <c r="DJ131" s="26">
        <f t="shared" si="312"/>
        <v>1921291</v>
      </c>
    </row>
    <row r="132" spans="1:114" ht="12.75">
      <c r="A132" s="468"/>
      <c r="B132" s="70" t="s">
        <v>205</v>
      </c>
      <c r="C132" s="49" t="s">
        <v>203</v>
      </c>
      <c r="D132" s="256" t="s">
        <v>206</v>
      </c>
      <c r="E132" s="35">
        <f>КФК!E95</f>
        <v>8225539</v>
      </c>
      <c r="F132" s="35">
        <f>КФК!F95</f>
        <v>8225539</v>
      </c>
      <c r="G132" s="35"/>
      <c r="H132" s="35"/>
      <c r="I132" s="35"/>
      <c r="J132" s="35"/>
      <c r="K132" s="35"/>
      <c r="L132" s="35"/>
      <c r="M132" s="35"/>
      <c r="N132" s="35"/>
      <c r="O132" s="35"/>
      <c r="P132" s="15">
        <f t="shared" si="295"/>
        <v>8225539</v>
      </c>
      <c r="Q132" s="35"/>
      <c r="R132" s="35"/>
      <c r="S132" s="35"/>
      <c r="T132" s="35"/>
      <c r="U132" s="35"/>
      <c r="V132" s="35"/>
      <c r="W132" s="35"/>
      <c r="X132" s="35"/>
      <c r="Y132" s="35"/>
      <c r="Z132" s="35"/>
      <c r="AA132" s="35"/>
      <c r="AB132" s="15">
        <f>V132+Q132</f>
        <v>0</v>
      </c>
      <c r="AC132" s="35">
        <f t="shared" si="390"/>
        <v>8225539</v>
      </c>
      <c r="AD132" s="35">
        <f t="shared" si="390"/>
        <v>8225539</v>
      </c>
      <c r="AE132" s="35">
        <f t="shared" si="390"/>
        <v>0</v>
      </c>
      <c r="AF132" s="35">
        <f t="shared" si="390"/>
        <v>0</v>
      </c>
      <c r="AG132" s="35">
        <f t="shared" si="390"/>
        <v>0</v>
      </c>
      <c r="AH132" s="35">
        <f t="shared" si="390"/>
        <v>0</v>
      </c>
      <c r="AI132" s="35">
        <f t="shared" si="390"/>
        <v>0</v>
      </c>
      <c r="AJ132" s="35">
        <f t="shared" si="390"/>
        <v>0</v>
      </c>
      <c r="AK132" s="35">
        <f t="shared" si="390"/>
        <v>0</v>
      </c>
      <c r="AL132" s="35">
        <f t="shared" si="390"/>
        <v>0</v>
      </c>
      <c r="AM132" s="35">
        <f t="shared" si="390"/>
        <v>0</v>
      </c>
      <c r="AN132" s="15">
        <f t="shared" si="296"/>
        <v>8225539</v>
      </c>
      <c r="AO132" s="35">
        <v>2260181</v>
      </c>
      <c r="AP132" s="35">
        <v>2260181</v>
      </c>
      <c r="AQ132" s="35"/>
      <c r="AR132" s="35"/>
      <c r="AS132" s="35"/>
      <c r="AT132" s="35">
        <v>1730177</v>
      </c>
      <c r="AU132" s="35"/>
      <c r="AV132" s="35"/>
      <c r="AW132" s="35"/>
      <c r="AX132" s="35">
        <v>1730177</v>
      </c>
      <c r="AY132" s="35">
        <v>1730177</v>
      </c>
      <c r="AZ132" s="15">
        <f>AT132+AO132</f>
        <v>3990358</v>
      </c>
      <c r="BA132" s="35">
        <f t="shared" si="391"/>
        <v>10485720</v>
      </c>
      <c r="BB132" s="35">
        <f t="shared" si="391"/>
        <v>10485720</v>
      </c>
      <c r="BC132" s="35">
        <f t="shared" si="391"/>
        <v>0</v>
      </c>
      <c r="BD132" s="35">
        <f t="shared" si="391"/>
        <v>0</v>
      </c>
      <c r="BE132" s="35">
        <f t="shared" si="391"/>
        <v>0</v>
      </c>
      <c r="BF132" s="35">
        <f t="shared" si="391"/>
        <v>1730177</v>
      </c>
      <c r="BG132" s="35">
        <f t="shared" si="391"/>
        <v>0</v>
      </c>
      <c r="BH132" s="35">
        <f t="shared" si="391"/>
        <v>0</v>
      </c>
      <c r="BI132" s="35">
        <f t="shared" si="391"/>
        <v>0</v>
      </c>
      <c r="BJ132" s="35">
        <f t="shared" si="391"/>
        <v>1730177</v>
      </c>
      <c r="BK132" s="35">
        <f t="shared" si="391"/>
        <v>1730177</v>
      </c>
      <c r="BL132" s="15">
        <f t="shared" si="297"/>
        <v>12215897</v>
      </c>
      <c r="BM132" s="35">
        <v>-150000</v>
      </c>
      <c r="BN132" s="35">
        <v>-150000</v>
      </c>
      <c r="BO132" s="35"/>
      <c r="BP132" s="35"/>
      <c r="BQ132" s="35"/>
      <c r="BR132" s="35">
        <v>719000</v>
      </c>
      <c r="BS132" s="35"/>
      <c r="BT132" s="35"/>
      <c r="BU132" s="35"/>
      <c r="BV132" s="35">
        <v>719000</v>
      </c>
      <c r="BW132" s="35">
        <v>719000</v>
      </c>
      <c r="BX132" s="15">
        <f>BR132+BM132</f>
        <v>569000</v>
      </c>
      <c r="BY132" s="44">
        <f t="shared" si="395"/>
        <v>10335720</v>
      </c>
      <c r="BZ132" s="44">
        <f t="shared" si="395"/>
        <v>10335720</v>
      </c>
      <c r="CA132" s="44">
        <f t="shared" si="395"/>
        <v>0</v>
      </c>
      <c r="CB132" s="44">
        <f t="shared" si="395"/>
        <v>0</v>
      </c>
      <c r="CC132" s="44">
        <f t="shared" si="395"/>
        <v>0</v>
      </c>
      <c r="CD132" s="44">
        <f t="shared" si="395"/>
        <v>2449177</v>
      </c>
      <c r="CE132" s="44">
        <f t="shared" si="395"/>
        <v>0</v>
      </c>
      <c r="CF132" s="44">
        <f t="shared" si="395"/>
        <v>0</v>
      </c>
      <c r="CG132" s="44">
        <f t="shared" si="395"/>
        <v>0</v>
      </c>
      <c r="CH132" s="44">
        <f t="shared" si="395"/>
        <v>2449177</v>
      </c>
      <c r="CI132" s="44">
        <f t="shared" si="395"/>
        <v>2449177</v>
      </c>
      <c r="CJ132" s="40">
        <f t="shared" si="298"/>
        <v>12784897</v>
      </c>
      <c r="CK132" s="247">
        <v>10335720</v>
      </c>
      <c r="CL132" s="247">
        <f t="shared" si="282"/>
        <v>0</v>
      </c>
      <c r="CM132" s="44"/>
      <c r="CN132" s="44"/>
      <c r="CO132" s="44"/>
      <c r="CP132" s="44"/>
      <c r="CQ132" s="44"/>
      <c r="CR132" s="44">
        <v>781830</v>
      </c>
      <c r="CS132" s="44"/>
      <c r="CT132" s="44"/>
      <c r="CU132" s="44"/>
      <c r="CV132" s="44">
        <v>781830</v>
      </c>
      <c r="CW132" s="44">
        <v>781830</v>
      </c>
      <c r="CX132" s="40">
        <f>CR132+CM132</f>
        <v>781830</v>
      </c>
      <c r="CY132" s="28">
        <f>CM132+BY132</f>
        <v>10335720</v>
      </c>
      <c r="CZ132" s="28">
        <f t="shared" si="394"/>
        <v>10335720</v>
      </c>
      <c r="DA132" s="28">
        <f t="shared" si="394"/>
        <v>0</v>
      </c>
      <c r="DB132" s="28">
        <f t="shared" si="394"/>
        <v>0</v>
      </c>
      <c r="DC132" s="28">
        <f t="shared" si="394"/>
        <v>0</v>
      </c>
      <c r="DD132" s="28">
        <f t="shared" si="394"/>
        <v>3231007</v>
      </c>
      <c r="DE132" s="28">
        <f t="shared" si="396"/>
        <v>0</v>
      </c>
      <c r="DF132" s="28">
        <f t="shared" si="396"/>
        <v>0</v>
      </c>
      <c r="DG132" s="28">
        <f t="shared" si="396"/>
        <v>0</v>
      </c>
      <c r="DH132" s="28">
        <f t="shared" si="396"/>
        <v>3231007</v>
      </c>
      <c r="DI132" s="28">
        <f t="shared" si="396"/>
        <v>3231007</v>
      </c>
      <c r="DJ132" s="26">
        <f t="shared" si="312"/>
        <v>13566727</v>
      </c>
    </row>
    <row r="133" spans="1:114" s="12" customFormat="1" ht="12.75">
      <c r="A133" s="15"/>
      <c r="B133" s="15" t="s">
        <v>207</v>
      </c>
      <c r="C133" s="15"/>
      <c r="D133" s="15" t="s">
        <v>7</v>
      </c>
      <c r="E133" s="15">
        <f aca="true" t="shared" si="397" ref="E133:O133">E127+E124+E107+E69+E54+E38+E21+E121</f>
        <v>244421757</v>
      </c>
      <c r="F133" s="15">
        <f t="shared" si="397"/>
        <v>243921757</v>
      </c>
      <c r="G133" s="15">
        <f t="shared" si="397"/>
        <v>103499003</v>
      </c>
      <c r="H133" s="15">
        <f t="shared" si="397"/>
        <v>10903176</v>
      </c>
      <c r="I133" s="15">
        <f t="shared" si="397"/>
        <v>0</v>
      </c>
      <c r="J133" s="15">
        <f t="shared" si="397"/>
        <v>1946557</v>
      </c>
      <c r="K133" s="15">
        <f t="shared" si="397"/>
        <v>1946557</v>
      </c>
      <c r="L133" s="15">
        <f t="shared" si="397"/>
        <v>295926</v>
      </c>
      <c r="M133" s="15">
        <f t="shared" si="397"/>
        <v>155582</v>
      </c>
      <c r="N133" s="15">
        <f t="shared" si="397"/>
        <v>0</v>
      </c>
      <c r="O133" s="15">
        <f t="shared" si="397"/>
        <v>0</v>
      </c>
      <c r="P133" s="15">
        <f t="shared" si="295"/>
        <v>246368314</v>
      </c>
      <c r="Q133" s="15" t="e">
        <f aca="true" t="shared" si="398" ref="Q133:AA133">Q127+Q124+Q107+Q69+Q54+Q38+Q21+Q121</f>
        <v>#REF!</v>
      </c>
      <c r="R133" s="15" t="e">
        <f t="shared" si="398"/>
        <v>#REF!</v>
      </c>
      <c r="S133" s="15" t="e">
        <f t="shared" si="398"/>
        <v>#REF!</v>
      </c>
      <c r="T133" s="15" t="e">
        <f t="shared" si="398"/>
        <v>#REF!</v>
      </c>
      <c r="U133" s="15" t="e">
        <f t="shared" si="398"/>
        <v>#REF!</v>
      </c>
      <c r="V133" s="15">
        <f t="shared" si="398"/>
        <v>0</v>
      </c>
      <c r="W133" s="15">
        <f t="shared" si="398"/>
        <v>-71000</v>
      </c>
      <c r="X133" s="15">
        <f t="shared" si="398"/>
        <v>0</v>
      </c>
      <c r="Y133" s="15">
        <f t="shared" si="398"/>
        <v>46000</v>
      </c>
      <c r="Z133" s="15">
        <f t="shared" si="398"/>
        <v>71000</v>
      </c>
      <c r="AA133" s="15">
        <f t="shared" si="398"/>
        <v>0</v>
      </c>
      <c r="AB133" s="15" t="e">
        <f>V133+Q133</f>
        <v>#REF!</v>
      </c>
      <c r="AC133" s="15" t="e">
        <f aca="true" t="shared" si="399" ref="AC133:AM133">AC127+AC124+AC107+AC69+AC54+AC38+AC21+AC121</f>
        <v>#REF!</v>
      </c>
      <c r="AD133" s="15" t="e">
        <f t="shared" si="399"/>
        <v>#REF!</v>
      </c>
      <c r="AE133" s="15" t="e">
        <f t="shared" si="399"/>
        <v>#REF!</v>
      </c>
      <c r="AF133" s="15" t="e">
        <f t="shared" si="399"/>
        <v>#REF!</v>
      </c>
      <c r="AG133" s="15" t="e">
        <f t="shared" si="399"/>
        <v>#REF!</v>
      </c>
      <c r="AH133" s="15">
        <f t="shared" si="399"/>
        <v>1946557</v>
      </c>
      <c r="AI133" s="15">
        <f t="shared" si="399"/>
        <v>1875557</v>
      </c>
      <c r="AJ133" s="15">
        <f t="shared" si="399"/>
        <v>295926</v>
      </c>
      <c r="AK133" s="15">
        <f t="shared" si="399"/>
        <v>201582</v>
      </c>
      <c r="AL133" s="15">
        <f t="shared" si="399"/>
        <v>71000</v>
      </c>
      <c r="AM133" s="15">
        <f t="shared" si="399"/>
        <v>0</v>
      </c>
      <c r="AN133" s="15" t="e">
        <f t="shared" si="296"/>
        <v>#REF!</v>
      </c>
      <c r="AO133" s="15" t="e">
        <f aca="true" t="shared" si="400" ref="AO133:AY133">AO127+AO124+AO107+AO69+AO54+AO38+AO21+AO121</f>
        <v>#REF!</v>
      </c>
      <c r="AP133" s="15" t="e">
        <f t="shared" si="400"/>
        <v>#REF!</v>
      </c>
      <c r="AQ133" s="15" t="e">
        <f t="shared" si="400"/>
        <v>#REF!</v>
      </c>
      <c r="AR133" s="15" t="e">
        <f t="shared" si="400"/>
        <v>#REF!</v>
      </c>
      <c r="AS133" s="15" t="e">
        <f t="shared" si="400"/>
        <v>#REF!</v>
      </c>
      <c r="AT133" s="15">
        <f t="shared" si="400"/>
        <v>7707406.69</v>
      </c>
      <c r="AU133" s="15">
        <f t="shared" si="400"/>
        <v>119520.63</v>
      </c>
      <c r="AV133" s="15">
        <f t="shared" si="400"/>
        <v>2000</v>
      </c>
      <c r="AW133" s="15">
        <f t="shared" si="400"/>
        <v>9752.1</v>
      </c>
      <c r="AX133" s="15">
        <f t="shared" si="400"/>
        <v>7587886.06</v>
      </c>
      <c r="AY133" s="15">
        <f t="shared" si="400"/>
        <v>7601198.06</v>
      </c>
      <c r="AZ133" s="15" t="e">
        <f>AT133+AO133</f>
        <v>#REF!</v>
      </c>
      <c r="BA133" s="15" t="e">
        <f aca="true" t="shared" si="401" ref="BA133:BK133">BA127+BA124+BA107+BA69+BA54+BA38+BA21+BA121</f>
        <v>#REF!</v>
      </c>
      <c r="BB133" s="15" t="e">
        <f t="shared" si="401"/>
        <v>#REF!</v>
      </c>
      <c r="BC133" s="15" t="e">
        <f t="shared" si="401"/>
        <v>#REF!</v>
      </c>
      <c r="BD133" s="15" t="e">
        <f t="shared" si="401"/>
        <v>#REF!</v>
      </c>
      <c r="BE133" s="15" t="e">
        <f t="shared" si="401"/>
        <v>#REF!</v>
      </c>
      <c r="BF133" s="15">
        <f t="shared" si="401"/>
        <v>9653963.690000001</v>
      </c>
      <c r="BG133" s="15">
        <f t="shared" si="401"/>
        <v>1995077.63</v>
      </c>
      <c r="BH133" s="15">
        <f t="shared" si="401"/>
        <v>297926</v>
      </c>
      <c r="BI133" s="15">
        <f t="shared" si="401"/>
        <v>211334.1</v>
      </c>
      <c r="BJ133" s="15">
        <f t="shared" si="401"/>
        <v>7658886.06</v>
      </c>
      <c r="BK133" s="15">
        <f t="shared" si="401"/>
        <v>7601198.06</v>
      </c>
      <c r="BL133" s="15" t="e">
        <f t="shared" si="297"/>
        <v>#REF!</v>
      </c>
      <c r="BM133" s="15" t="e">
        <f aca="true" t="shared" si="402" ref="BM133:BW133">BM127+BM124+BM107+BM69+BM54+BM38+BM21+BM121</f>
        <v>#REF!</v>
      </c>
      <c r="BN133" s="15" t="e">
        <f t="shared" si="402"/>
        <v>#REF!</v>
      </c>
      <c r="BO133" s="15" t="e">
        <f t="shared" si="402"/>
        <v>#REF!</v>
      </c>
      <c r="BP133" s="15" t="e">
        <f t="shared" si="402"/>
        <v>#REF!</v>
      </c>
      <c r="BQ133" s="15" t="e">
        <f t="shared" si="402"/>
        <v>#REF!</v>
      </c>
      <c r="BR133" s="15">
        <f t="shared" si="402"/>
        <v>9339880.2</v>
      </c>
      <c r="BS133" s="15">
        <f t="shared" si="402"/>
        <v>582894.44</v>
      </c>
      <c r="BT133" s="15">
        <f t="shared" si="402"/>
        <v>-15100</v>
      </c>
      <c r="BU133" s="15">
        <f t="shared" si="402"/>
        <v>33257.4</v>
      </c>
      <c r="BV133" s="15">
        <f t="shared" si="402"/>
        <v>8754985.76</v>
      </c>
      <c r="BW133" s="15">
        <f t="shared" si="402"/>
        <v>8220216.2</v>
      </c>
      <c r="BX133" s="15" t="e">
        <f>BR133+BM133</f>
        <v>#REF!</v>
      </c>
      <c r="BY133" s="40">
        <f aca="true" t="shared" si="403" ref="BY133:CM133">BY127+BY124+BY107+BY69+BY54+BY38+BY21+BY121+BY116</f>
        <v>252883760.60000002</v>
      </c>
      <c r="BZ133" s="40">
        <f t="shared" si="403"/>
        <v>252883760.60000002</v>
      </c>
      <c r="CA133" s="40">
        <f t="shared" si="403"/>
        <v>55976083</v>
      </c>
      <c r="CB133" s="40">
        <f t="shared" si="403"/>
        <v>7405963</v>
      </c>
      <c r="CC133" s="40">
        <f t="shared" si="403"/>
        <v>0</v>
      </c>
      <c r="CD133" s="40">
        <f t="shared" si="403"/>
        <v>18993843.89</v>
      </c>
      <c r="CE133" s="40">
        <f t="shared" si="403"/>
        <v>2577972.07</v>
      </c>
      <c r="CF133" s="40">
        <f t="shared" si="403"/>
        <v>46000</v>
      </c>
      <c r="CG133" s="40">
        <f t="shared" si="403"/>
        <v>213180.5</v>
      </c>
      <c r="CH133" s="40">
        <f t="shared" si="403"/>
        <v>16413871.82</v>
      </c>
      <c r="CI133" s="40">
        <f t="shared" si="403"/>
        <v>15821414.260000002</v>
      </c>
      <c r="CJ133" s="40">
        <f>CJ127+CJ124+CJ107+CJ69+CJ54+CJ38+CJ21+CJ121+CJ116</f>
        <v>271877604.49</v>
      </c>
      <c r="CK133" s="40"/>
      <c r="CL133" s="40">
        <f t="shared" si="282"/>
        <v>-252883760.60000002</v>
      </c>
      <c r="CM133" s="40">
        <f t="shared" si="403"/>
        <v>1601607.37</v>
      </c>
      <c r="CN133" s="40">
        <f aca="true" t="shared" si="404" ref="CN133:DI133">CN127+CN124+CN107+CN69+CN54+CN38+CN21+CN121+CN116</f>
        <v>357107.3700000001</v>
      </c>
      <c r="CO133" s="40">
        <f t="shared" si="404"/>
        <v>288452</v>
      </c>
      <c r="CP133" s="40">
        <f t="shared" si="404"/>
        <v>12819</v>
      </c>
      <c r="CQ133" s="40">
        <f t="shared" si="404"/>
        <v>1000000</v>
      </c>
      <c r="CR133" s="40">
        <f t="shared" si="404"/>
        <v>6505519.079999999</v>
      </c>
      <c r="CS133" s="40">
        <f t="shared" si="404"/>
        <v>447977.11</v>
      </c>
      <c r="CT133" s="40">
        <f t="shared" si="404"/>
        <v>13100</v>
      </c>
      <c r="CU133" s="40">
        <f t="shared" si="404"/>
        <v>0</v>
      </c>
      <c r="CV133" s="40">
        <f t="shared" si="404"/>
        <v>6057541.67</v>
      </c>
      <c r="CW133" s="40">
        <f t="shared" si="404"/>
        <v>5792783</v>
      </c>
      <c r="CX133" s="40">
        <f t="shared" si="404"/>
        <v>8107126.449999999</v>
      </c>
      <c r="CY133" s="26">
        <f t="shared" si="404"/>
        <v>254912049.97</v>
      </c>
      <c r="CZ133" s="26">
        <f t="shared" si="404"/>
        <v>253367549.97</v>
      </c>
      <c r="DA133" s="26">
        <f t="shared" si="404"/>
        <v>107080951</v>
      </c>
      <c r="DB133" s="26">
        <f t="shared" si="404"/>
        <v>11326894</v>
      </c>
      <c r="DC133" s="26">
        <f t="shared" si="404"/>
        <v>1000000</v>
      </c>
      <c r="DD133" s="26">
        <f t="shared" si="404"/>
        <v>25499362.97</v>
      </c>
      <c r="DE133" s="26">
        <f t="shared" si="404"/>
        <v>3025949.1799999997</v>
      </c>
      <c r="DF133" s="26">
        <f t="shared" si="404"/>
        <v>61100</v>
      </c>
      <c r="DG133" s="26">
        <f t="shared" si="404"/>
        <v>213180.5</v>
      </c>
      <c r="DH133" s="26">
        <f t="shared" si="404"/>
        <v>22471413.490000002</v>
      </c>
      <c r="DI133" s="26">
        <f t="shared" si="404"/>
        <v>21614197.26</v>
      </c>
      <c r="DJ133" s="26">
        <f>DJ127+DJ124+DJ107+DJ69+DJ54+DJ38+DJ21+DJ121+DJ116</f>
        <v>280411412.94</v>
      </c>
    </row>
    <row r="134" spans="5:90" ht="12.75">
      <c r="E134" s="59">
        <f>E133-'[1]додаток 2'!AC87</f>
        <v>-7823853</v>
      </c>
      <c r="F134" s="59">
        <f>F133-'[1]додаток 2'!AD87</f>
        <v>-7823853</v>
      </c>
      <c r="G134" s="59">
        <f>G133-'[1]додаток 2'!AE87</f>
        <v>-2841232</v>
      </c>
      <c r="H134" s="59">
        <f>H133-'[1]додаток 2'!AF87</f>
        <v>-361773</v>
      </c>
      <c r="I134" s="59">
        <f>I133-'[1]додаток 2'!AG87</f>
        <v>0</v>
      </c>
      <c r="J134" s="59">
        <f>J133-'[1]додаток 2'!AH87</f>
        <v>-7707406.6899999995</v>
      </c>
      <c r="K134" s="83">
        <f>K133-'[1]додаток 2'!AI87</f>
        <v>-48520.62999999989</v>
      </c>
      <c r="L134" s="59">
        <f>L133-'[1]додаток 2'!AJ87</f>
        <v>-2000</v>
      </c>
      <c r="M134" s="59">
        <f>M133-'[1]додаток 2'!AK87</f>
        <v>-55752.100000000006</v>
      </c>
      <c r="N134" s="59">
        <f>N133-'[1]додаток 2'!AL87</f>
        <v>-7658886.0600000005</v>
      </c>
      <c r="O134" s="59">
        <f>O133-'[1]додаток 2'!AM87</f>
        <v>-7601198.0600000005</v>
      </c>
      <c r="P134" s="59">
        <f>P133-'[1]додаток 2'!AN87</f>
        <v>-15531259.689999998</v>
      </c>
      <c r="AN134" s="16">
        <f t="shared" si="296"/>
        <v>0</v>
      </c>
      <c r="BY134" s="180"/>
      <c r="BZ134" s="180"/>
      <c r="CA134" s="180"/>
      <c r="CB134" s="180"/>
      <c r="CC134" s="180"/>
      <c r="CD134" s="180"/>
      <c r="CE134" s="180"/>
      <c r="CF134" s="180"/>
      <c r="CG134" s="180"/>
      <c r="CH134" s="180"/>
      <c r="CI134" s="180"/>
      <c r="CJ134" s="180"/>
      <c r="CK134" s="239"/>
      <c r="CL134" s="240"/>
    </row>
    <row r="135" spans="1:90" ht="12.75">
      <c r="A135" s="60"/>
      <c r="E135" s="61"/>
      <c r="F135" s="61"/>
      <c r="G135" s="62"/>
      <c r="H135" s="62"/>
      <c r="I135" s="62"/>
      <c r="J135" s="61"/>
      <c r="K135" s="84"/>
      <c r="L135" s="62"/>
      <c r="M135" s="61"/>
      <c r="N135" s="62"/>
      <c r="O135" s="62"/>
      <c r="P135" s="61"/>
      <c r="AN135" s="16">
        <f t="shared" si="296"/>
        <v>0</v>
      </c>
      <c r="BY135" s="180"/>
      <c r="BZ135" s="180"/>
      <c r="CA135" s="180"/>
      <c r="CB135" s="180"/>
      <c r="CC135" s="180"/>
      <c r="CD135" s="180"/>
      <c r="CE135" s="180"/>
      <c r="CF135" s="180"/>
      <c r="CG135" s="180"/>
      <c r="CH135" s="180"/>
      <c r="CI135" s="180"/>
      <c r="CJ135" s="180"/>
      <c r="CK135" s="239"/>
      <c r="CL135" s="240"/>
    </row>
    <row r="136" spans="1:103" ht="12.75">
      <c r="A136" s="475" t="s">
        <v>399</v>
      </c>
      <c r="B136" s="475"/>
      <c r="C136" s="475"/>
      <c r="D136" s="475"/>
      <c r="E136" s="271"/>
      <c r="F136" s="271"/>
      <c r="G136" s="272"/>
      <c r="H136" s="272"/>
      <c r="I136" s="272"/>
      <c r="J136" s="271"/>
      <c r="K136" s="273"/>
      <c r="L136" s="272"/>
      <c r="M136" s="271"/>
      <c r="N136" s="272"/>
      <c r="O136" s="272"/>
      <c r="P136" s="271"/>
      <c r="Q136" s="4"/>
      <c r="R136" s="4"/>
      <c r="S136" s="4"/>
      <c r="T136" s="4"/>
      <c r="U136" s="4"/>
      <c r="V136" s="4"/>
      <c r="W136" s="4"/>
      <c r="X136" s="4"/>
      <c r="Y136" s="4"/>
      <c r="Z136" s="4"/>
      <c r="AA136" s="4"/>
      <c r="AB136" s="4"/>
      <c r="AC136" s="4"/>
      <c r="AD136" s="4"/>
      <c r="AE136" s="4"/>
      <c r="AF136" s="4"/>
      <c r="AG136" s="4"/>
      <c r="AH136" s="4"/>
      <c r="AI136" s="4"/>
      <c r="AJ136" s="4"/>
      <c r="AK136" s="4"/>
      <c r="AL136" s="4"/>
      <c r="AM136" s="4"/>
      <c r="AN136" s="16">
        <f t="shared" si="296"/>
        <v>0</v>
      </c>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274"/>
      <c r="BZ136" s="274"/>
      <c r="CA136" s="274"/>
      <c r="CB136" s="274"/>
      <c r="CC136" s="274"/>
      <c r="CD136" s="274"/>
      <c r="CE136" s="274"/>
      <c r="CF136" s="274"/>
      <c r="CG136" s="274"/>
      <c r="CH136" s="274"/>
      <c r="CI136" s="274"/>
      <c r="CJ136" s="274"/>
      <c r="CK136" s="275"/>
      <c r="CL136" s="276"/>
      <c r="CM136" s="4"/>
      <c r="CN136" s="4"/>
      <c r="CO136" s="4"/>
      <c r="CP136" s="4"/>
      <c r="CQ136" s="4"/>
      <c r="CR136" s="4"/>
      <c r="CS136" s="4"/>
      <c r="CT136" s="4"/>
      <c r="CU136" s="4"/>
      <c r="CV136" s="4"/>
      <c r="CW136" s="4"/>
      <c r="CX136" s="4"/>
      <c r="CY136" s="4" t="s">
        <v>317</v>
      </c>
    </row>
    <row r="137" spans="4:116" s="36" customFormat="1" ht="22.5" customHeight="1" hidden="1">
      <c r="D137" s="36" t="s">
        <v>242</v>
      </c>
      <c r="E137" s="63">
        <f>E133-'[1]додаток 2'!AC87</f>
        <v>-7823853</v>
      </c>
      <c r="F137" s="63">
        <f>F133-'[1]додаток 2'!AD87</f>
        <v>-7823853</v>
      </c>
      <c r="G137" s="63">
        <f>G133-'[1]додаток 2'!AE87</f>
        <v>-2841232</v>
      </c>
      <c r="H137" s="63">
        <f>H133-'[1]додаток 2'!AF87</f>
        <v>-361773</v>
      </c>
      <c r="I137" s="63">
        <f>I133-'[1]додаток 2'!AG87</f>
        <v>0</v>
      </c>
      <c r="J137" s="63">
        <f>J133-'[1]додаток 2'!AH87</f>
        <v>-7707406.6899999995</v>
      </c>
      <c r="K137" s="85">
        <f>K133-'[1]додаток 2'!AI87</f>
        <v>-48520.62999999989</v>
      </c>
      <c r="L137" s="63">
        <f>L133-'[1]додаток 2'!AJ87</f>
        <v>-2000</v>
      </c>
      <c r="M137" s="63">
        <f>M133-'[1]додаток 2'!AK87</f>
        <v>-55752.100000000006</v>
      </c>
      <c r="N137" s="63">
        <f>N133-'[1]додаток 2'!AL87</f>
        <v>-7658886.0600000005</v>
      </c>
      <c r="O137" s="63">
        <f>O133-'[1]додаток 2'!AM87</f>
        <v>-7601198.0600000005</v>
      </c>
      <c r="P137" s="63">
        <f>P133-'[1]додаток 2'!AN87</f>
        <v>-15531259.689999998</v>
      </c>
      <c r="AN137" s="16">
        <f t="shared" si="296"/>
        <v>0</v>
      </c>
      <c r="BY137" s="154"/>
      <c r="BZ137" s="154"/>
      <c r="CA137" s="154"/>
      <c r="CB137" s="154"/>
      <c r="CC137" s="154"/>
      <c r="CD137" s="154"/>
      <c r="CE137" s="154"/>
      <c r="CF137" s="154"/>
      <c r="CG137" s="154"/>
      <c r="CH137" s="154"/>
      <c r="CI137" s="154"/>
      <c r="CJ137" s="154"/>
      <c r="CK137" s="239"/>
      <c r="CL137" s="240"/>
      <c r="CM137" s="164">
        <f>CM133-КФК!CK96</f>
        <v>-426681.99999999977</v>
      </c>
      <c r="CN137" s="164">
        <f>CN133-КФК!CL96</f>
        <v>-426682</v>
      </c>
      <c r="CO137" s="164">
        <f>CO133-КФК!CM96</f>
        <v>0</v>
      </c>
      <c r="CP137" s="164">
        <f>CP133-КФК!CN96</f>
        <v>0</v>
      </c>
      <c r="CQ137" s="164">
        <f>CQ133-КФК!CO96</f>
        <v>0</v>
      </c>
      <c r="CR137" s="164">
        <f>CR133-КФК!CP96</f>
        <v>0</v>
      </c>
      <c r="CS137" s="164">
        <f>CS133-КФК!CQ96</f>
        <v>0</v>
      </c>
      <c r="CT137" s="164">
        <f>CT133-КФК!CR96</f>
        <v>0</v>
      </c>
      <c r="CU137" s="164">
        <f>CU133-КФК!CS96</f>
        <v>0</v>
      </c>
      <c r="CV137" s="164">
        <f>CV133-КФК!CT96</f>
        <v>0</v>
      </c>
      <c r="CW137" s="164">
        <f>CW133-КФК!CU96</f>
        <v>0</v>
      </c>
      <c r="CX137" s="164">
        <f>CX133-КФК!CV96</f>
        <v>-426682</v>
      </c>
      <c r="CY137" s="164">
        <f>CY133-КФК!CW96</f>
        <v>0</v>
      </c>
      <c r="CZ137" s="164">
        <f>CZ133-КФК!CX96</f>
        <v>0</v>
      </c>
      <c r="DA137" s="250">
        <f>DA133-КФК!CY96</f>
        <v>0</v>
      </c>
      <c r="DB137" s="164">
        <f>DB133-КФК!CZ96</f>
        <v>0</v>
      </c>
      <c r="DC137" s="164">
        <f>DC133-КФК!DA96</f>
        <v>0</v>
      </c>
      <c r="DD137" s="164">
        <f>DD133-КФК!DB96</f>
        <v>0</v>
      </c>
      <c r="DE137" s="164">
        <f>DE133-КФК!DC96</f>
        <v>0</v>
      </c>
      <c r="DF137" s="250">
        <f>DF133-КФК!DD96</f>
        <v>0</v>
      </c>
      <c r="DG137" s="250">
        <f>DG133-КФК!DE96</f>
        <v>0</v>
      </c>
      <c r="DH137" s="250">
        <f>DH133-КФК!DF96</f>
        <v>0</v>
      </c>
      <c r="DI137" s="250">
        <f>DI133-КФК!DG96</f>
        <v>0</v>
      </c>
      <c r="DJ137" s="164">
        <f>DJ133-КФК!DH96</f>
        <v>0</v>
      </c>
      <c r="DK137" s="164"/>
      <c r="DL137" s="164"/>
    </row>
    <row r="138" spans="5:113" s="64" customFormat="1" ht="12.75">
      <c r="E138" s="65"/>
      <c r="F138" s="66"/>
      <c r="G138" s="67"/>
      <c r="H138" s="67"/>
      <c r="I138" s="67"/>
      <c r="J138" s="65"/>
      <c r="K138" s="84"/>
      <c r="L138" s="67"/>
      <c r="M138" s="66"/>
      <c r="N138" s="67"/>
      <c r="O138" s="67"/>
      <c r="P138" s="66"/>
      <c r="AN138" s="16">
        <f t="shared" si="296"/>
        <v>0</v>
      </c>
      <c r="BY138" s="181"/>
      <c r="BZ138" s="181"/>
      <c r="CA138" s="181"/>
      <c r="CB138" s="181"/>
      <c r="CC138" s="181"/>
      <c r="CD138" s="181"/>
      <c r="CE138" s="181"/>
      <c r="CF138" s="181"/>
      <c r="CG138" s="181"/>
      <c r="CH138" s="181"/>
      <c r="CI138" s="181"/>
      <c r="CJ138" s="181"/>
      <c r="CK138" s="239"/>
      <c r="CL138" s="240"/>
      <c r="DA138" s="249"/>
      <c r="DF138" s="249"/>
      <c r="DG138" s="249"/>
      <c r="DH138" s="249"/>
      <c r="DI138" s="249"/>
    </row>
    <row r="139" spans="5:113" s="64" customFormat="1" ht="12.75">
      <c r="E139" s="65">
        <f>E133-КФК!E96</f>
        <v>0</v>
      </c>
      <c r="F139" s="65">
        <f>F133-КФК!F96</f>
        <v>0</v>
      </c>
      <c r="G139" s="65">
        <f>G133-КФК!G96</f>
        <v>0</v>
      </c>
      <c r="H139" s="65">
        <f>H133-КФК!H96</f>
        <v>0</v>
      </c>
      <c r="I139" s="65">
        <f>I133-КФК!I96</f>
        <v>0</v>
      </c>
      <c r="J139" s="65">
        <f>J133-КФК!J96</f>
        <v>0</v>
      </c>
      <c r="K139" s="83">
        <f>K133-КФК!K96</f>
        <v>0</v>
      </c>
      <c r="L139" s="65">
        <f>L133-КФК!L96</f>
        <v>0</v>
      </c>
      <c r="M139" s="65">
        <f>M133-КФК!M96</f>
        <v>0</v>
      </c>
      <c r="N139" s="65">
        <f>N133-КФК!N96</f>
        <v>0</v>
      </c>
      <c r="O139" s="65">
        <f>O133-КФК!O96</f>
        <v>0</v>
      </c>
      <c r="P139" s="65">
        <f>P133-КФК!P96</f>
        <v>0</v>
      </c>
      <c r="AC139" s="76" t="e">
        <f>AC133-КФК!AC96</f>
        <v>#REF!</v>
      </c>
      <c r="AD139" s="76" t="e">
        <f>AD133-КФК!AD96</f>
        <v>#REF!</v>
      </c>
      <c r="AE139" s="76" t="e">
        <f>AE133-КФК!AE96</f>
        <v>#REF!</v>
      </c>
      <c r="AF139" s="76" t="e">
        <f>AF133-КФК!AF96</f>
        <v>#REF!</v>
      </c>
      <c r="AG139" s="76" t="e">
        <f>AG133-КФК!AG96</f>
        <v>#REF!</v>
      </c>
      <c r="AH139" s="76">
        <f>AH133-КФК!AH96</f>
        <v>0</v>
      </c>
      <c r="AI139" s="76">
        <f>AI133-КФК!AI96</f>
        <v>0</v>
      </c>
      <c r="AJ139" s="76">
        <f>AJ133-КФК!AJ96</f>
        <v>0</v>
      </c>
      <c r="AK139" s="76">
        <f>AK133-КФК!AK96</f>
        <v>0</v>
      </c>
      <c r="AL139" s="76">
        <f>AL133-КФК!AL96</f>
        <v>0</v>
      </c>
      <c r="AM139" s="76">
        <f>AM133-КФК!AM96</f>
        <v>0</v>
      </c>
      <c r="AN139" s="76" t="e">
        <f>AN133-КФК!AN96</f>
        <v>#REF!</v>
      </c>
      <c r="AO139" s="154" t="e">
        <f>КФК!AO96-ГРК!AO133</f>
        <v>#REF!</v>
      </c>
      <c r="AP139" s="154" t="e">
        <f>КФК!AP96-ГРК!AP133</f>
        <v>#REF!</v>
      </c>
      <c r="AQ139" s="154" t="e">
        <f>КФК!AQ96-ГРК!AQ133</f>
        <v>#REF!</v>
      </c>
      <c r="AR139" s="154" t="e">
        <f>КФК!AR96-ГРК!AR133</f>
        <v>#REF!</v>
      </c>
      <c r="AS139" s="154" t="e">
        <f>КФК!AS96-ГРК!AS133</f>
        <v>#REF!</v>
      </c>
      <c r="AT139" s="154">
        <f>КФК!AT96-ГРК!AT133</f>
        <v>0</v>
      </c>
      <c r="AU139" s="154">
        <f>КФК!AU96-ГРК!AU133</f>
        <v>0</v>
      </c>
      <c r="AV139" s="154">
        <f>КФК!AV96-ГРК!AV133</f>
        <v>0</v>
      </c>
      <c r="AW139" s="154">
        <f>КФК!AW96-ГРК!AW133</f>
        <v>0</v>
      </c>
      <c r="AX139" s="154">
        <f>КФК!AX96-ГРК!AX133</f>
        <v>0</v>
      </c>
      <c r="AY139" s="154">
        <f>КФК!AY96-ГРК!AY133</f>
        <v>0</v>
      </c>
      <c r="AZ139" s="154" t="e">
        <f>КФК!AZ96-ГРК!AZ133</f>
        <v>#REF!</v>
      </c>
      <c r="BA139" s="76" t="e">
        <f>BA133-КФК!BA96</f>
        <v>#REF!</v>
      </c>
      <c r="BB139" s="76" t="e">
        <f>BB133-КФК!BB96</f>
        <v>#REF!</v>
      </c>
      <c r="BC139" s="76" t="e">
        <f>BC133-КФК!BC96</f>
        <v>#REF!</v>
      </c>
      <c r="BD139" s="76" t="e">
        <f>BD133-КФК!BD96</f>
        <v>#REF!</v>
      </c>
      <c r="BE139" s="76" t="e">
        <f>BE133-КФК!BE96</f>
        <v>#REF!</v>
      </c>
      <c r="BF139" s="76">
        <f>BF133-КФК!BF96</f>
        <v>0</v>
      </c>
      <c r="BG139" s="76">
        <f>BG133-КФК!BG96</f>
        <v>0</v>
      </c>
      <c r="BH139" s="76">
        <f>BH133-КФК!BH96</f>
        <v>0</v>
      </c>
      <c r="BI139" s="76">
        <f>BI133-КФК!BI96</f>
        <v>0</v>
      </c>
      <c r="BJ139" s="76">
        <f>BJ133-КФК!BJ96</f>
        <v>0</v>
      </c>
      <c r="BK139" s="76">
        <f>BK133-КФК!BK96</f>
        <v>0</v>
      </c>
      <c r="BL139" s="76" t="e">
        <f>BL133-КФК!BL96</f>
        <v>#REF!</v>
      </c>
      <c r="BY139" s="181">
        <f>BY133-КФК!BY96</f>
        <v>0</v>
      </c>
      <c r="BZ139" s="181">
        <f>BZ133-КФК!BZ96</f>
        <v>0</v>
      </c>
      <c r="CA139" s="181">
        <f>CA133-КФК!CA96</f>
        <v>0</v>
      </c>
      <c r="CB139" s="181">
        <f>CB133-КФК!CB96</f>
        <v>0</v>
      </c>
      <c r="CC139" s="181">
        <f>CC133-КФК!CC96</f>
        <v>0</v>
      </c>
      <c r="CD139" s="181">
        <f>CD133-КФК!CD96</f>
        <v>0</v>
      </c>
      <c r="CE139" s="181">
        <f>CE133-КФК!CE96</f>
        <v>0</v>
      </c>
      <c r="CF139" s="181">
        <f>CF133-КФК!CF96</f>
        <v>0</v>
      </c>
      <c r="CG139" s="181">
        <f>CG133-КФК!CG96</f>
        <v>0</v>
      </c>
      <c r="CH139" s="181">
        <f>CH133-КФК!CH96</f>
        <v>0</v>
      </c>
      <c r="CI139" s="181">
        <f>CI133-КФК!CI96</f>
        <v>0</v>
      </c>
      <c r="CJ139" s="181">
        <f>CJ133-КФК!CJ96</f>
        <v>0</v>
      </c>
      <c r="CK139" s="239"/>
      <c r="CL139" s="240"/>
      <c r="DA139" s="249"/>
      <c r="DF139" s="249"/>
      <c r="DG139" s="249"/>
      <c r="DH139" s="249"/>
      <c r="DI139" s="249"/>
    </row>
    <row r="140" spans="4:114" s="277" customFormat="1" ht="12.75" hidden="1">
      <c r="D140" s="277" t="s">
        <v>400</v>
      </c>
      <c r="E140" s="278"/>
      <c r="F140" s="279"/>
      <c r="G140" s="280"/>
      <c r="H140" s="280"/>
      <c r="I140" s="280"/>
      <c r="J140" s="278"/>
      <c r="K140" s="280"/>
      <c r="L140" s="280"/>
      <c r="M140" s="279"/>
      <c r="N140" s="280"/>
      <c r="O140" s="280"/>
      <c r="P140" s="279"/>
      <c r="CK140" s="281"/>
      <c r="CL140" s="282"/>
      <c r="CY140" s="283">
        <f>CY133-КФК!CW96</f>
        <v>0</v>
      </c>
      <c r="CZ140" s="283">
        <f>CZ133-КФК!CX96</f>
        <v>0</v>
      </c>
      <c r="DA140" s="283">
        <f>DA133-КФК!CY96</f>
        <v>0</v>
      </c>
      <c r="DB140" s="283">
        <f>DB133-КФК!CZ96</f>
        <v>0</v>
      </c>
      <c r="DC140" s="283">
        <f>DC133-КФК!DA96</f>
        <v>0</v>
      </c>
      <c r="DD140" s="283">
        <f>DD133-КФК!DB96</f>
        <v>0</v>
      </c>
      <c r="DE140" s="283">
        <f>DE133-КФК!DC96</f>
        <v>0</v>
      </c>
      <c r="DF140" s="283">
        <f>DF133-КФК!DD96</f>
        <v>0</v>
      </c>
      <c r="DG140" s="283">
        <f>DG133-КФК!DE96</f>
        <v>0</v>
      </c>
      <c r="DH140" s="283">
        <f>DH133-КФК!DF96</f>
        <v>0</v>
      </c>
      <c r="DI140" s="283">
        <f>DI133-КФК!DG96</f>
        <v>0</v>
      </c>
      <c r="DJ140" s="283">
        <f>DJ133-КФК!DH96</f>
        <v>0</v>
      </c>
    </row>
    <row r="141" spans="1:16" ht="12.75">
      <c r="A141" s="60"/>
      <c r="D141" s="60"/>
      <c r="E141" s="61"/>
      <c r="F141" s="61"/>
      <c r="G141" s="62"/>
      <c r="H141" s="62"/>
      <c r="I141" s="62"/>
      <c r="J141" s="61"/>
      <c r="K141" s="84"/>
      <c r="L141" s="62"/>
      <c r="M141" s="61"/>
      <c r="N141" s="62"/>
      <c r="O141" s="62"/>
      <c r="P141" s="61"/>
    </row>
    <row r="142" spans="1:16" ht="12.75">
      <c r="A142" s="60"/>
      <c r="E142" s="61"/>
      <c r="F142" s="61"/>
      <c r="G142" s="62"/>
      <c r="H142" s="62"/>
      <c r="I142" s="62"/>
      <c r="J142" s="61"/>
      <c r="K142" s="84"/>
      <c r="L142" s="62"/>
      <c r="M142" s="61"/>
      <c r="N142" s="62"/>
      <c r="O142" s="62"/>
      <c r="P142" s="61"/>
    </row>
    <row r="143" spans="1:90" s="69" customFormat="1" ht="15.75">
      <c r="A143" s="431"/>
      <c r="B143" s="431"/>
      <c r="C143" s="431"/>
      <c r="D143" s="431"/>
      <c r="E143" s="68"/>
      <c r="F143" s="68"/>
      <c r="G143" s="53"/>
      <c r="I143" s="52"/>
      <c r="J143" s="68"/>
      <c r="M143" s="68"/>
      <c r="P143" s="68"/>
      <c r="CK143" s="241"/>
      <c r="CL143" s="242"/>
    </row>
    <row r="144" ht="12.75">
      <c r="F144" s="12"/>
    </row>
    <row r="145" ht="12.75">
      <c r="F145" s="12"/>
    </row>
    <row r="146" spans="1:6" ht="12.75" hidden="1">
      <c r="A146" s="54" t="s">
        <v>243</v>
      </c>
      <c r="F146" s="12"/>
    </row>
    <row r="147" spans="1:6" ht="12.75" hidden="1">
      <c r="A147" s="54" t="s">
        <v>244</v>
      </c>
      <c r="F147" s="12"/>
    </row>
    <row r="148" spans="1:6" ht="12.75" hidden="1">
      <c r="A148" s="54" t="s">
        <v>245</v>
      </c>
      <c r="F148" s="12"/>
    </row>
    <row r="149" spans="1:6" ht="12.75" hidden="1">
      <c r="A149" s="54" t="s">
        <v>246</v>
      </c>
      <c r="F149" s="12"/>
    </row>
    <row r="150" ht="12.75">
      <c r="F150" s="12"/>
    </row>
    <row r="151" ht="12.75">
      <c r="F151" s="12"/>
    </row>
    <row r="152" ht="12.75">
      <c r="F152" s="12"/>
    </row>
    <row r="153" ht="12.75">
      <c r="F153" s="12"/>
    </row>
  </sheetData>
  <sheetProtection password="F0DB" sheet="1"/>
  <mergeCells count="186">
    <mergeCell ref="DG1:DJ1"/>
    <mergeCell ref="DG2:DJ2"/>
    <mergeCell ref="DG3:DJ3"/>
    <mergeCell ref="A136:D136"/>
    <mergeCell ref="DG7:DJ7"/>
    <mergeCell ref="DG8:DJ8"/>
    <mergeCell ref="CK16:CK19"/>
    <mergeCell ref="A10:DJ10"/>
    <mergeCell ref="A11:DJ11"/>
    <mergeCell ref="A12:DJ12"/>
    <mergeCell ref="A125:A126"/>
    <mergeCell ref="A128:A132"/>
    <mergeCell ref="DG18:DG19"/>
    <mergeCell ref="DI18:DI19"/>
    <mergeCell ref="A108:A115"/>
    <mergeCell ref="A70:A106"/>
    <mergeCell ref="CT18:CT19"/>
    <mergeCell ref="CU18:CU19"/>
    <mergeCell ref="CW18:CW19"/>
    <mergeCell ref="DF18:DF19"/>
    <mergeCell ref="DG6:DJ6"/>
    <mergeCell ref="DG5:DJ5"/>
    <mergeCell ref="A117:A120"/>
    <mergeCell ref="A122:A123"/>
    <mergeCell ref="A39:A53"/>
    <mergeCell ref="A22:A37"/>
    <mergeCell ref="DF17:DG17"/>
    <mergeCell ref="DH17:DH19"/>
    <mergeCell ref="CO18:CO19"/>
    <mergeCell ref="CP18:CP19"/>
    <mergeCell ref="DD17:DD19"/>
    <mergeCell ref="DE17:DE19"/>
    <mergeCell ref="CT17:CU17"/>
    <mergeCell ref="CV17:CV19"/>
    <mergeCell ref="DA18:DA19"/>
    <mergeCell ref="DB18:DB19"/>
    <mergeCell ref="CY17:CY19"/>
    <mergeCell ref="CZ17:CZ19"/>
    <mergeCell ref="DA17:DB17"/>
    <mergeCell ref="DC17:DC19"/>
    <mergeCell ref="CO17:CP17"/>
    <mergeCell ref="CQ17:CQ19"/>
    <mergeCell ref="CR17:CR19"/>
    <mergeCell ref="CS17:CS19"/>
    <mergeCell ref="CM15:CX15"/>
    <mergeCell ref="CY15:DJ15"/>
    <mergeCell ref="CM16:CQ16"/>
    <mergeCell ref="CR16:CW16"/>
    <mergeCell ref="CX16:CX19"/>
    <mergeCell ref="CY16:DC16"/>
    <mergeCell ref="DD16:DI16"/>
    <mergeCell ref="DJ16:DJ19"/>
    <mergeCell ref="CM17:CM19"/>
    <mergeCell ref="CN17:CN19"/>
    <mergeCell ref="BK18:BK19"/>
    <mergeCell ref="AR18:AR19"/>
    <mergeCell ref="AV18:AV19"/>
    <mergeCell ref="AW18:AW19"/>
    <mergeCell ref="AY18:AY19"/>
    <mergeCell ref="BF17:BF19"/>
    <mergeCell ref="BG17:BG19"/>
    <mergeCell ref="BH17:BI17"/>
    <mergeCell ref="BJ17:BJ19"/>
    <mergeCell ref="BI18:BI19"/>
    <mergeCell ref="BA17:BA19"/>
    <mergeCell ref="BB17:BB19"/>
    <mergeCell ref="BC17:BD17"/>
    <mergeCell ref="BE17:BE19"/>
    <mergeCell ref="BC18:BC19"/>
    <mergeCell ref="BD18:BD19"/>
    <mergeCell ref="BH18:BH19"/>
    <mergeCell ref="BA15:BL15"/>
    <mergeCell ref="AO16:AS16"/>
    <mergeCell ref="AT16:AY16"/>
    <mergeCell ref="AZ16:AZ19"/>
    <mergeCell ref="BA16:BE16"/>
    <mergeCell ref="BF16:BK16"/>
    <mergeCell ref="BL16:BL19"/>
    <mergeCell ref="AO17:AO19"/>
    <mergeCell ref="AP17:AP19"/>
    <mergeCell ref="AO15:AZ15"/>
    <mergeCell ref="AS17:AS19"/>
    <mergeCell ref="AT17:AT19"/>
    <mergeCell ref="AU17:AU19"/>
    <mergeCell ref="AV17:AW17"/>
    <mergeCell ref="AX17:AX19"/>
    <mergeCell ref="AQ18:AQ19"/>
    <mergeCell ref="E15:P15"/>
    <mergeCell ref="Q15:AB15"/>
    <mergeCell ref="AC15:AN15"/>
    <mergeCell ref="AF18:AF19"/>
    <mergeCell ref="AJ18:AJ19"/>
    <mergeCell ref="AK18:AK19"/>
    <mergeCell ref="AN16:AN19"/>
    <mergeCell ref="AC17:AC19"/>
    <mergeCell ref="AD17:AD19"/>
    <mergeCell ref="AG17:AG19"/>
    <mergeCell ref="AH17:AH19"/>
    <mergeCell ref="AI17:AI19"/>
    <mergeCell ref="AQ17:AR17"/>
    <mergeCell ref="AJ17:AK17"/>
    <mergeCell ref="AL17:AL19"/>
    <mergeCell ref="AE18:AE19"/>
    <mergeCell ref="S18:S19"/>
    <mergeCell ref="T18:T19"/>
    <mergeCell ref="X18:X19"/>
    <mergeCell ref="Y18:Y19"/>
    <mergeCell ref="Z17:Z19"/>
    <mergeCell ref="AA18:AA19"/>
    <mergeCell ref="A143:D143"/>
    <mergeCell ref="Q16:U16"/>
    <mergeCell ref="V16:AA16"/>
    <mergeCell ref="AB16:AB19"/>
    <mergeCell ref="Q17:Q19"/>
    <mergeCell ref="R17:R19"/>
    <mergeCell ref="S17:T17"/>
    <mergeCell ref="U17:U19"/>
    <mergeCell ref="V17:V19"/>
    <mergeCell ref="A55:A68"/>
    <mergeCell ref="N1:P1"/>
    <mergeCell ref="N2:P2"/>
    <mergeCell ref="N3:P3"/>
    <mergeCell ref="N5:P5"/>
    <mergeCell ref="E16:I16"/>
    <mergeCell ref="J16:O16"/>
    <mergeCell ref="P16:P19"/>
    <mergeCell ref="N6:P6"/>
    <mergeCell ref="N7:P7"/>
    <mergeCell ref="E17:E19"/>
    <mergeCell ref="F17:F19"/>
    <mergeCell ref="G17:H17"/>
    <mergeCell ref="I17:I19"/>
    <mergeCell ref="N17:N19"/>
    <mergeCell ref="L18:L19"/>
    <mergeCell ref="M18:M19"/>
    <mergeCell ref="G18:G19"/>
    <mergeCell ref="H18:H19"/>
    <mergeCell ref="J17:J19"/>
    <mergeCell ref="K17:K19"/>
    <mergeCell ref="L17:M17"/>
    <mergeCell ref="A16:A19"/>
    <mergeCell ref="B16:B19"/>
    <mergeCell ref="C16:C19"/>
    <mergeCell ref="D16:D19"/>
    <mergeCell ref="BM17:BM19"/>
    <mergeCell ref="BN17:BN19"/>
    <mergeCell ref="N8:P8"/>
    <mergeCell ref="AH16:AM16"/>
    <mergeCell ref="AC16:AG16"/>
    <mergeCell ref="O18:O19"/>
    <mergeCell ref="W17:W19"/>
    <mergeCell ref="X17:Y17"/>
    <mergeCell ref="AE17:AF17"/>
    <mergeCell ref="AM18:AM19"/>
    <mergeCell ref="BM15:BX15"/>
    <mergeCell ref="BY15:CJ15"/>
    <mergeCell ref="BM16:BQ16"/>
    <mergeCell ref="BR16:BW16"/>
    <mergeCell ref="BX16:BX19"/>
    <mergeCell ref="BY16:CC16"/>
    <mergeCell ref="CC17:CC19"/>
    <mergeCell ref="CD17:CD19"/>
    <mergeCell ref="CD16:CI16"/>
    <mergeCell ref="CJ16:CJ19"/>
    <mergeCell ref="BV17:BV19"/>
    <mergeCell ref="BY17:BY19"/>
    <mergeCell ref="BZ17:BZ19"/>
    <mergeCell ref="BW18:BW19"/>
    <mergeCell ref="CA17:CB17"/>
    <mergeCell ref="CE17:CE19"/>
    <mergeCell ref="CA18:CA19"/>
    <mergeCell ref="CB18:CB19"/>
    <mergeCell ref="BO18:BO19"/>
    <mergeCell ref="BP18:BP19"/>
    <mergeCell ref="BT18:BT19"/>
    <mergeCell ref="BU18:BU19"/>
    <mergeCell ref="BR17:BR19"/>
    <mergeCell ref="BS17:BS19"/>
    <mergeCell ref="BO17:BP17"/>
    <mergeCell ref="BQ17:BQ19"/>
    <mergeCell ref="BT17:BU17"/>
    <mergeCell ref="CG18:CG19"/>
    <mergeCell ref="CI18:CI19"/>
    <mergeCell ref="CF17:CG17"/>
    <mergeCell ref="CH17:CH19"/>
    <mergeCell ref="CF18:CF19"/>
  </mergeCells>
  <printOptions/>
  <pageMargins left="0.27" right="0.17" top="0.23" bottom="0.2362204724409449" header="0.17" footer="0.2362204724409449"/>
  <pageSetup fitToHeight="5" fitToWidth="1"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1:CV37"/>
  <sheetViews>
    <sheetView zoomScale="75" zoomScaleNormal="75" workbookViewId="0" topLeftCell="A1">
      <selection activeCell="A24" sqref="A24"/>
    </sheetView>
  </sheetViews>
  <sheetFormatPr defaultColWidth="9.00390625" defaultRowHeight="12.75"/>
  <cols>
    <col min="1" max="1" width="17.125" style="88" customWidth="1"/>
    <col min="2" max="2" width="37.75390625" style="88" customWidth="1"/>
    <col min="3" max="3" width="21.00390625" style="88" hidden="1" customWidth="1"/>
    <col min="4" max="4" width="19.75390625" style="88" hidden="1" customWidth="1"/>
    <col min="5" max="5" width="18.125" style="88" hidden="1" customWidth="1"/>
    <col min="6" max="6" width="22.125" style="88" hidden="1" customWidth="1"/>
    <col min="7" max="7" width="16.125" style="88" hidden="1" customWidth="1"/>
    <col min="8" max="8" width="20.125" style="162" hidden="1" customWidth="1"/>
    <col min="9" max="9" width="17.125" style="162" hidden="1" customWidth="1"/>
    <col min="10" max="10" width="15.625" style="162" hidden="1" customWidth="1"/>
    <col min="11" max="14" width="16.625" style="162" hidden="1" customWidth="1"/>
    <col min="15" max="15" width="20.375" style="162" hidden="1" customWidth="1"/>
    <col min="16" max="16" width="24.375" style="88" hidden="1" customWidth="1"/>
    <col min="17" max="18" width="18.875" style="88" hidden="1" customWidth="1"/>
    <col min="19" max="19" width="16.625" style="88" hidden="1" customWidth="1"/>
    <col min="20" max="22" width="19.625" style="88" hidden="1" customWidth="1"/>
    <col min="23" max="23" width="19.375" style="88" hidden="1" customWidth="1"/>
    <col min="24" max="24" width="17.125" style="88" hidden="1" customWidth="1"/>
    <col min="25" max="25" width="14.625" style="88" hidden="1" customWidth="1"/>
    <col min="26" max="26" width="13.375" style="88" hidden="1" customWidth="1"/>
    <col min="27" max="27" width="14.75390625" style="88" hidden="1" customWidth="1"/>
    <col min="28" max="28" width="17.375" style="88" hidden="1" customWidth="1"/>
    <col min="29" max="29" width="16.625" style="88" hidden="1" customWidth="1"/>
    <col min="30" max="30" width="19.75390625" style="88" hidden="1" customWidth="1"/>
    <col min="31" max="32" width="16.375" style="88" hidden="1" customWidth="1"/>
    <col min="33" max="33" width="15.75390625" style="88" hidden="1" customWidth="1"/>
    <col min="34" max="34" width="13.375" style="88" hidden="1" customWidth="1"/>
    <col min="35" max="35" width="15.375" style="88" hidden="1" customWidth="1"/>
    <col min="36" max="36" width="15.00390625" style="88" hidden="1" customWidth="1"/>
    <col min="37" max="37" width="13.625" style="88" hidden="1" customWidth="1"/>
    <col min="38" max="39" width="15.875" style="88" hidden="1" customWidth="1"/>
    <col min="40" max="46" width="13.625" style="88" hidden="1" customWidth="1"/>
    <col min="47" max="47" width="16.375" style="88" hidden="1" customWidth="1"/>
    <col min="48" max="48" width="23.875" style="88" hidden="1" customWidth="1"/>
    <col min="49" max="49" width="19.00390625" style="88" hidden="1" customWidth="1"/>
    <col min="50" max="50" width="15.00390625" style="88" hidden="1" customWidth="1"/>
    <col min="51" max="51" width="17.875" style="88" hidden="1" customWidth="1"/>
    <col min="52" max="52" width="16.25390625" style="88" hidden="1" customWidth="1"/>
    <col min="53" max="54" width="13.375" style="88" hidden="1" customWidth="1"/>
    <col min="55" max="55" width="13.625" style="88" hidden="1" customWidth="1"/>
    <col min="56" max="56" width="15.875" style="88" hidden="1" customWidth="1"/>
    <col min="57" max="57" width="13.625" style="88" hidden="1" customWidth="1"/>
    <col min="58" max="58" width="12.375" style="88" hidden="1" customWidth="1"/>
    <col min="59" max="59" width="15.75390625" style="88" hidden="1" customWidth="1"/>
    <col min="60" max="60" width="13.875" style="88" hidden="1" customWidth="1"/>
    <col min="61" max="61" width="15.00390625" style="88" hidden="1" customWidth="1"/>
    <col min="62" max="62" width="13.125" style="88" hidden="1" customWidth="1"/>
    <col min="63" max="63" width="14.875" style="88" hidden="1" customWidth="1"/>
    <col min="64" max="64" width="13.75390625" style="88" hidden="1" customWidth="1"/>
    <col min="65" max="65" width="13.625" style="88" hidden="1" customWidth="1"/>
    <col min="66" max="66" width="18.875" style="88" hidden="1" customWidth="1"/>
    <col min="67" max="67" width="15.125" style="88" hidden="1" customWidth="1"/>
    <col min="68" max="68" width="12.875" style="88" hidden="1" customWidth="1"/>
    <col min="69" max="69" width="13.75390625" style="88" hidden="1" customWidth="1"/>
    <col min="70" max="70" width="14.875" style="88" hidden="1" customWidth="1"/>
    <col min="71" max="71" width="15.75390625" style="88" hidden="1" customWidth="1"/>
    <col min="72" max="73" width="15.375" style="88" hidden="1" customWidth="1"/>
    <col min="74" max="74" width="13.75390625" style="88" hidden="1" customWidth="1"/>
    <col min="75" max="75" width="13.375" style="88" hidden="1" customWidth="1"/>
    <col min="76" max="76" width="16.875" style="88" hidden="1" customWidth="1"/>
    <col min="77" max="77" width="17.375" style="88" hidden="1" customWidth="1"/>
    <col min="78" max="78" width="18.875" style="88" hidden="1" customWidth="1"/>
    <col min="79" max="79" width="19.375" style="88" customWidth="1"/>
    <col min="80" max="80" width="17.25390625" style="88" customWidth="1"/>
    <col min="81" max="81" width="14.875" style="88" customWidth="1"/>
    <col min="82" max="82" width="16.00390625" style="88" customWidth="1"/>
    <col min="83" max="83" width="16.375" style="88" customWidth="1"/>
    <col min="84" max="84" width="15.375" style="88" customWidth="1"/>
    <col min="85" max="85" width="15.00390625" style="88" customWidth="1"/>
    <col min="86" max="86" width="17.25390625" style="88" customWidth="1"/>
    <col min="87" max="87" width="12.75390625" style="88" customWidth="1"/>
    <col min="88" max="88" width="13.625" style="88" customWidth="1"/>
    <col min="89" max="89" width="19.375" style="88" customWidth="1"/>
    <col min="90" max="90" width="13.625" style="88" customWidth="1"/>
    <col min="91" max="91" width="16.00390625" style="88" customWidth="1"/>
    <col min="92" max="92" width="14.125" style="88" customWidth="1"/>
    <col min="93" max="93" width="13.00390625" style="88" customWidth="1"/>
    <col min="94" max="94" width="13.125" style="88" customWidth="1"/>
    <col min="95" max="95" width="16.625" style="88" customWidth="1"/>
    <col min="96" max="96" width="13.625" style="88" customWidth="1"/>
    <col min="97" max="97" width="15.875" style="88" customWidth="1"/>
    <col min="98" max="99" width="14.625" style="88" customWidth="1"/>
    <col min="100" max="100" width="16.75390625" style="88" customWidth="1"/>
    <col min="101" max="16384" width="9.125" style="88" customWidth="1"/>
  </cols>
  <sheetData>
    <row r="1" spans="84:86" ht="15.75">
      <c r="CF1" s="458" t="s">
        <v>413</v>
      </c>
      <c r="CG1" s="458"/>
      <c r="CH1" s="458"/>
    </row>
    <row r="2" spans="84:86" ht="15.75">
      <c r="CF2" s="457" t="s">
        <v>209</v>
      </c>
      <c r="CG2" s="457"/>
      <c r="CH2" s="457"/>
    </row>
    <row r="3" spans="84:86" ht="15.75">
      <c r="CF3" s="457" t="s">
        <v>398</v>
      </c>
      <c r="CG3" s="457"/>
      <c r="CH3" s="457"/>
    </row>
    <row r="4" spans="84:85" ht="15.75">
      <c r="CF4" s="219"/>
      <c r="CG4" s="219"/>
    </row>
    <row r="5" spans="1:86" ht="15.75">
      <c r="A5" s="87"/>
      <c r="G5" s="430" t="s">
        <v>255</v>
      </c>
      <c r="H5" s="430"/>
      <c r="CF5" s="458" t="s">
        <v>413</v>
      </c>
      <c r="CG5" s="458"/>
      <c r="CH5" s="458"/>
    </row>
    <row r="6" spans="7:86" ht="15.75">
      <c r="G6" s="430" t="s">
        <v>209</v>
      </c>
      <c r="H6" s="430"/>
      <c r="CF6" s="457" t="s">
        <v>209</v>
      </c>
      <c r="CG6" s="457"/>
      <c r="CH6" s="457"/>
    </row>
    <row r="7" spans="7:86" ht="15.75">
      <c r="G7" s="430" t="s">
        <v>256</v>
      </c>
      <c r="H7" s="430"/>
      <c r="CF7" s="457" t="s">
        <v>2</v>
      </c>
      <c r="CG7" s="457"/>
      <c r="CH7" s="457"/>
    </row>
    <row r="8" spans="84:86" ht="15.75">
      <c r="CF8" s="457" t="s">
        <v>210</v>
      </c>
      <c r="CG8" s="457"/>
      <c r="CH8" s="457"/>
    </row>
    <row r="10" spans="1:85" ht="23.25" customHeight="1">
      <c r="A10" s="89"/>
      <c r="B10" s="546" t="s">
        <v>257</v>
      </c>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row>
    <row r="11" spans="1:97" s="91" customFormat="1" ht="15" customHeight="1" thickBot="1">
      <c r="A11" s="90"/>
      <c r="B11" s="317"/>
      <c r="C11" s="317"/>
      <c r="D11" s="317"/>
      <c r="E11" s="317"/>
      <c r="F11" s="317"/>
      <c r="G11" s="90"/>
      <c r="H11" s="186"/>
      <c r="I11" s="186"/>
      <c r="J11" s="186"/>
      <c r="K11" s="186"/>
      <c r="L11" s="186"/>
      <c r="M11" s="186"/>
      <c r="N11" s="186"/>
      <c r="O11" s="186"/>
      <c r="CS11" s="415"/>
    </row>
    <row r="12" spans="1:100" ht="29.25" customHeight="1" hidden="1" thickBot="1">
      <c r="A12" s="87"/>
      <c r="C12" s="482" t="s">
        <v>275</v>
      </c>
      <c r="D12" s="482"/>
      <c r="E12" s="482"/>
      <c r="F12" s="482"/>
      <c r="G12" s="483"/>
      <c r="H12" s="509" t="s">
        <v>253</v>
      </c>
      <c r="I12" s="509"/>
      <c r="J12" s="509"/>
      <c r="K12" s="509"/>
      <c r="L12" s="509"/>
      <c r="M12" s="509"/>
      <c r="N12" s="509"/>
      <c r="O12" s="509"/>
      <c r="P12" s="510" t="s">
        <v>337</v>
      </c>
      <c r="Q12" s="511"/>
      <c r="R12" s="511"/>
      <c r="S12" s="511"/>
      <c r="T12" s="511"/>
      <c r="U12" s="511"/>
      <c r="V12" s="511"/>
      <c r="W12" s="511"/>
      <c r="X12" s="511"/>
      <c r="Y12" s="511"/>
      <c r="Z12" s="511"/>
      <c r="AA12" s="511"/>
      <c r="AB12" s="511"/>
      <c r="AC12" s="511"/>
      <c r="AD12" s="535" t="s">
        <v>354</v>
      </c>
      <c r="AE12" s="535"/>
      <c r="AF12" s="535"/>
      <c r="AG12" s="535"/>
      <c r="AH12" s="535"/>
      <c r="AI12" s="535"/>
      <c r="AJ12" s="535"/>
      <c r="AK12" s="535"/>
      <c r="AL12" s="535"/>
      <c r="AM12" s="535"/>
      <c r="AN12" s="535"/>
      <c r="AO12" s="535"/>
      <c r="AP12" s="535"/>
      <c r="AQ12" s="535"/>
      <c r="AR12" s="535"/>
      <c r="AS12" s="535"/>
      <c r="AT12" s="535"/>
      <c r="AU12" s="535"/>
      <c r="AV12" s="510" t="s">
        <v>367</v>
      </c>
      <c r="AW12" s="511"/>
      <c r="AX12" s="511"/>
      <c r="AY12" s="511"/>
      <c r="AZ12" s="511"/>
      <c r="BA12" s="511"/>
      <c r="BB12" s="511"/>
      <c r="BC12" s="511"/>
      <c r="BD12" s="511"/>
      <c r="BE12" s="511"/>
      <c r="BF12" s="511"/>
      <c r="BG12" s="511"/>
      <c r="BH12" s="511"/>
      <c r="BI12" s="511"/>
      <c r="BJ12" s="511"/>
      <c r="BK12" s="511"/>
      <c r="BL12" s="511"/>
      <c r="BM12" s="511"/>
      <c r="BN12" s="511"/>
      <c r="BO12" s="535" t="s">
        <v>388</v>
      </c>
      <c r="BP12" s="535"/>
      <c r="BQ12" s="535"/>
      <c r="BR12" s="535"/>
      <c r="BS12" s="535"/>
      <c r="BT12" s="535"/>
      <c r="BU12" s="535"/>
      <c r="BV12" s="535"/>
      <c r="BW12" s="535"/>
      <c r="BX12" s="535"/>
      <c r="BY12" s="535"/>
      <c r="BZ12" s="535"/>
      <c r="CA12" s="510" t="s">
        <v>385</v>
      </c>
      <c r="CB12" s="511"/>
      <c r="CC12" s="511"/>
      <c r="CD12" s="511"/>
      <c r="CE12" s="511"/>
      <c r="CF12" s="511"/>
      <c r="CG12" s="511"/>
      <c r="CH12" s="511"/>
      <c r="CI12" s="511"/>
      <c r="CJ12" s="511"/>
      <c r="CK12" s="511"/>
      <c r="CL12" s="511"/>
      <c r="CM12" s="511"/>
      <c r="CN12" s="511"/>
      <c r="CO12" s="511"/>
      <c r="CP12" s="511"/>
      <c r="CQ12" s="511"/>
      <c r="CR12" s="511"/>
      <c r="CS12" s="511"/>
      <c r="CT12" s="511"/>
      <c r="CU12" s="511"/>
      <c r="CV12" s="511"/>
    </row>
    <row r="13" spans="1:100" ht="19.5" customHeight="1">
      <c r="A13" s="487" t="s">
        <v>258</v>
      </c>
      <c r="B13" s="490" t="s">
        <v>259</v>
      </c>
      <c r="C13" s="493" t="s">
        <v>260</v>
      </c>
      <c r="D13" s="494"/>
      <c r="E13" s="494"/>
      <c r="F13" s="494"/>
      <c r="G13" s="494"/>
      <c r="H13" s="479" t="s">
        <v>260</v>
      </c>
      <c r="I13" s="479"/>
      <c r="J13" s="479"/>
      <c r="K13" s="479"/>
      <c r="L13" s="479"/>
      <c r="M13" s="479"/>
      <c r="N13" s="479"/>
      <c r="O13" s="479"/>
      <c r="P13" s="507" t="s">
        <v>260</v>
      </c>
      <c r="Q13" s="508"/>
      <c r="R13" s="508"/>
      <c r="S13" s="508"/>
      <c r="T13" s="508"/>
      <c r="U13" s="508"/>
      <c r="V13" s="508"/>
      <c r="W13" s="508"/>
      <c r="X13" s="508"/>
      <c r="Y13" s="508"/>
      <c r="Z13" s="508"/>
      <c r="AA13" s="508"/>
      <c r="AB13" s="508"/>
      <c r="AC13" s="512" t="s">
        <v>332</v>
      </c>
      <c r="AD13" s="525" t="s">
        <v>260</v>
      </c>
      <c r="AE13" s="525"/>
      <c r="AF13" s="525"/>
      <c r="AG13" s="525"/>
      <c r="AH13" s="525"/>
      <c r="AI13" s="525"/>
      <c r="AJ13" s="525"/>
      <c r="AK13" s="525"/>
      <c r="AL13" s="525"/>
      <c r="AM13" s="525"/>
      <c r="AN13" s="525"/>
      <c r="AO13" s="525"/>
      <c r="AP13" s="525"/>
      <c r="AQ13" s="525"/>
      <c r="AR13" s="525"/>
      <c r="AS13" s="525"/>
      <c r="AT13" s="525"/>
      <c r="AU13" s="525" t="s">
        <v>363</v>
      </c>
      <c r="AV13" s="515" t="s">
        <v>260</v>
      </c>
      <c r="AW13" s="516"/>
      <c r="AX13" s="516"/>
      <c r="AY13" s="516"/>
      <c r="AZ13" s="516"/>
      <c r="BA13" s="516"/>
      <c r="BB13" s="516"/>
      <c r="BC13" s="516"/>
      <c r="BD13" s="516"/>
      <c r="BE13" s="516"/>
      <c r="BF13" s="516"/>
      <c r="BG13" s="516"/>
      <c r="BH13" s="516"/>
      <c r="BI13" s="516"/>
      <c r="BJ13" s="516"/>
      <c r="BK13" s="516"/>
      <c r="BL13" s="516"/>
      <c r="BM13" s="516"/>
      <c r="BN13" s="512" t="s">
        <v>332</v>
      </c>
      <c r="BO13" s="525"/>
      <c r="BP13" s="525"/>
      <c r="BQ13" s="525"/>
      <c r="BR13" s="525"/>
      <c r="BS13" s="525"/>
      <c r="BT13" s="525"/>
      <c r="BU13" s="525"/>
      <c r="BV13" s="525"/>
      <c r="BW13" s="525"/>
      <c r="BX13" s="525"/>
      <c r="BY13" s="525"/>
      <c r="BZ13" s="525" t="s">
        <v>363</v>
      </c>
      <c r="CA13" s="537" t="s">
        <v>260</v>
      </c>
      <c r="CB13" s="538"/>
      <c r="CC13" s="538"/>
      <c r="CD13" s="538"/>
      <c r="CE13" s="538"/>
      <c r="CF13" s="538"/>
      <c r="CG13" s="538"/>
      <c r="CH13" s="538"/>
      <c r="CI13" s="537" t="s">
        <v>260</v>
      </c>
      <c r="CJ13" s="538"/>
      <c r="CK13" s="538"/>
      <c r="CL13" s="538"/>
      <c r="CM13" s="538"/>
      <c r="CN13" s="538"/>
      <c r="CO13" s="538"/>
      <c r="CP13" s="538"/>
      <c r="CQ13" s="538"/>
      <c r="CR13" s="538"/>
      <c r="CS13" s="538"/>
      <c r="CT13" s="538"/>
      <c r="CU13" s="515"/>
      <c r="CV13" s="512" t="s">
        <v>332</v>
      </c>
    </row>
    <row r="14" spans="1:100" ht="21" customHeight="1">
      <c r="A14" s="488"/>
      <c r="B14" s="491"/>
      <c r="C14" s="495" t="s">
        <v>261</v>
      </c>
      <c r="D14" s="496"/>
      <c r="E14" s="496"/>
      <c r="F14" s="496"/>
      <c r="G14" s="118"/>
      <c r="H14" s="484" t="s">
        <v>261</v>
      </c>
      <c r="I14" s="485"/>
      <c r="J14" s="485"/>
      <c r="K14" s="485"/>
      <c r="L14" s="485"/>
      <c r="M14" s="485"/>
      <c r="N14" s="486"/>
      <c r="O14" s="187"/>
      <c r="P14" s="500" t="s">
        <v>261</v>
      </c>
      <c r="Q14" s="501"/>
      <c r="R14" s="501"/>
      <c r="S14" s="501"/>
      <c r="T14" s="501"/>
      <c r="U14" s="501"/>
      <c r="V14" s="501"/>
      <c r="W14" s="501"/>
      <c r="X14" s="501"/>
      <c r="Y14" s="524" t="s">
        <v>326</v>
      </c>
      <c r="Z14" s="524"/>
      <c r="AA14" s="524"/>
      <c r="AB14" s="524"/>
      <c r="AC14" s="513"/>
      <c r="AD14" s="501" t="s">
        <v>261</v>
      </c>
      <c r="AE14" s="501"/>
      <c r="AF14" s="501"/>
      <c r="AG14" s="501"/>
      <c r="AH14" s="501"/>
      <c r="AI14" s="501"/>
      <c r="AJ14" s="501"/>
      <c r="AK14" s="501"/>
      <c r="AL14" s="501"/>
      <c r="AM14" s="501"/>
      <c r="AN14" s="501"/>
      <c r="AO14" s="524" t="s">
        <v>326</v>
      </c>
      <c r="AP14" s="524"/>
      <c r="AQ14" s="524"/>
      <c r="AR14" s="524"/>
      <c r="AS14" s="524"/>
      <c r="AT14" s="524"/>
      <c r="AU14" s="525"/>
      <c r="AV14" s="515" t="s">
        <v>261</v>
      </c>
      <c r="AW14" s="516"/>
      <c r="AX14" s="516"/>
      <c r="AY14" s="516"/>
      <c r="AZ14" s="516"/>
      <c r="BA14" s="516"/>
      <c r="BB14" s="516"/>
      <c r="BC14" s="516"/>
      <c r="BD14" s="516"/>
      <c r="BE14" s="516"/>
      <c r="BF14" s="516"/>
      <c r="BG14" s="516"/>
      <c r="BH14" s="527" t="s">
        <v>326</v>
      </c>
      <c r="BI14" s="528"/>
      <c r="BJ14" s="528"/>
      <c r="BK14" s="528"/>
      <c r="BL14" s="528"/>
      <c r="BM14" s="529"/>
      <c r="BN14" s="513"/>
      <c r="BO14" s="501"/>
      <c r="BP14" s="501"/>
      <c r="BQ14" s="501"/>
      <c r="BR14" s="501"/>
      <c r="BS14" s="501"/>
      <c r="BT14" s="524" t="s">
        <v>326</v>
      </c>
      <c r="BU14" s="524"/>
      <c r="BV14" s="524"/>
      <c r="BW14" s="524"/>
      <c r="BX14" s="524"/>
      <c r="BY14" s="524"/>
      <c r="BZ14" s="525"/>
      <c r="CA14" s="537" t="s">
        <v>261</v>
      </c>
      <c r="CB14" s="538"/>
      <c r="CC14" s="538"/>
      <c r="CD14" s="538"/>
      <c r="CE14" s="538"/>
      <c r="CF14" s="538"/>
      <c r="CG14" s="538"/>
      <c r="CH14" s="332"/>
      <c r="CI14" s="537" t="s">
        <v>8</v>
      </c>
      <c r="CJ14" s="542"/>
      <c r="CK14" s="542"/>
      <c r="CL14" s="542"/>
      <c r="CM14" s="543"/>
      <c r="CN14" s="539" t="s">
        <v>326</v>
      </c>
      <c r="CO14" s="540"/>
      <c r="CP14" s="540"/>
      <c r="CQ14" s="540"/>
      <c r="CR14" s="540"/>
      <c r="CS14" s="540"/>
      <c r="CT14" s="540"/>
      <c r="CU14" s="541"/>
      <c r="CV14" s="513"/>
    </row>
    <row r="15" spans="1:100" ht="39.75" customHeight="1">
      <c r="A15" s="489"/>
      <c r="B15" s="492"/>
      <c r="C15" s="495" t="s">
        <v>204</v>
      </c>
      <c r="D15" s="497"/>
      <c r="E15" s="498" t="s">
        <v>262</v>
      </c>
      <c r="F15" s="498"/>
      <c r="G15" s="480" t="s">
        <v>7</v>
      </c>
      <c r="H15" s="479" t="s">
        <v>204</v>
      </c>
      <c r="I15" s="479"/>
      <c r="J15" s="479" t="s">
        <v>262</v>
      </c>
      <c r="K15" s="479"/>
      <c r="L15" s="479"/>
      <c r="M15" s="479"/>
      <c r="N15" s="479"/>
      <c r="O15" s="479" t="s">
        <v>7</v>
      </c>
      <c r="P15" s="502" t="s">
        <v>204</v>
      </c>
      <c r="Q15" s="502"/>
      <c r="R15" s="503"/>
      <c r="S15" s="504" t="s">
        <v>318</v>
      </c>
      <c r="T15" s="505"/>
      <c r="U15" s="505"/>
      <c r="V15" s="505"/>
      <c r="W15" s="506"/>
      <c r="X15" s="499" t="s">
        <v>333</v>
      </c>
      <c r="Y15" s="459" t="s">
        <v>328</v>
      </c>
      <c r="Z15" s="459" t="s">
        <v>329</v>
      </c>
      <c r="AA15" s="459" t="s">
        <v>330</v>
      </c>
      <c r="AB15" s="499" t="s">
        <v>327</v>
      </c>
      <c r="AC15" s="513"/>
      <c r="AD15" s="525" t="s">
        <v>204</v>
      </c>
      <c r="AE15" s="525"/>
      <c r="AF15" s="525"/>
      <c r="AG15" s="525"/>
      <c r="AH15" s="526" t="s">
        <v>262</v>
      </c>
      <c r="AI15" s="526"/>
      <c r="AJ15" s="526"/>
      <c r="AK15" s="526"/>
      <c r="AL15" s="526"/>
      <c r="AM15" s="526"/>
      <c r="AN15" s="536" t="s">
        <v>365</v>
      </c>
      <c r="AO15" s="524"/>
      <c r="AP15" s="524"/>
      <c r="AQ15" s="524"/>
      <c r="AR15" s="524"/>
      <c r="AS15" s="524"/>
      <c r="AT15" s="524"/>
      <c r="AU15" s="525"/>
      <c r="AV15" s="519" t="s">
        <v>204</v>
      </c>
      <c r="AW15" s="519"/>
      <c r="AX15" s="519"/>
      <c r="AY15" s="520"/>
      <c r="AZ15" s="521" t="s">
        <v>318</v>
      </c>
      <c r="BA15" s="522"/>
      <c r="BB15" s="522"/>
      <c r="BC15" s="522"/>
      <c r="BD15" s="522"/>
      <c r="BE15" s="522"/>
      <c r="BF15" s="523"/>
      <c r="BG15" s="499" t="s">
        <v>333</v>
      </c>
      <c r="BH15" s="517" t="s">
        <v>386</v>
      </c>
      <c r="BI15" s="459" t="s">
        <v>328</v>
      </c>
      <c r="BJ15" s="459" t="s">
        <v>329</v>
      </c>
      <c r="BK15" s="530" t="s">
        <v>369</v>
      </c>
      <c r="BL15" s="459" t="s">
        <v>330</v>
      </c>
      <c r="BM15" s="499" t="s">
        <v>327</v>
      </c>
      <c r="BN15" s="513"/>
      <c r="BO15" s="526" t="s">
        <v>262</v>
      </c>
      <c r="BP15" s="526"/>
      <c r="BQ15" s="526"/>
      <c r="BR15" s="526"/>
      <c r="BS15" s="536" t="s">
        <v>365</v>
      </c>
      <c r="BT15" s="524"/>
      <c r="BU15" s="524"/>
      <c r="BV15" s="524"/>
      <c r="BW15" s="524"/>
      <c r="BX15" s="524"/>
      <c r="BY15" s="524"/>
      <c r="BZ15" s="525"/>
      <c r="CA15" s="502" t="s">
        <v>204</v>
      </c>
      <c r="CB15" s="502"/>
      <c r="CC15" s="502"/>
      <c r="CD15" s="503"/>
      <c r="CE15" s="539" t="s">
        <v>422</v>
      </c>
      <c r="CF15" s="540"/>
      <c r="CG15" s="540"/>
      <c r="CH15" s="540"/>
      <c r="CI15" s="416"/>
      <c r="CJ15" s="416"/>
      <c r="CK15" s="544" t="s">
        <v>394</v>
      </c>
      <c r="CL15" s="545"/>
      <c r="CM15" s="499" t="s">
        <v>333</v>
      </c>
      <c r="CN15" s="532" t="s">
        <v>386</v>
      </c>
      <c r="CO15" s="459" t="s">
        <v>328</v>
      </c>
      <c r="CP15" s="459" t="s">
        <v>329</v>
      </c>
      <c r="CQ15" s="530" t="s">
        <v>369</v>
      </c>
      <c r="CR15" s="459" t="s">
        <v>330</v>
      </c>
      <c r="CS15" s="530" t="s">
        <v>425</v>
      </c>
      <c r="CT15" s="534" t="s">
        <v>383</v>
      </c>
      <c r="CU15" s="499" t="s">
        <v>327</v>
      </c>
      <c r="CV15" s="513"/>
    </row>
    <row r="16" spans="1:100" ht="78" customHeight="1">
      <c r="A16" s="489"/>
      <c r="B16" s="492"/>
      <c r="C16" s="127" t="s">
        <v>263</v>
      </c>
      <c r="D16" s="127" t="s">
        <v>264</v>
      </c>
      <c r="E16" s="127" t="s">
        <v>265</v>
      </c>
      <c r="F16" s="127" t="s">
        <v>266</v>
      </c>
      <c r="G16" s="481"/>
      <c r="H16" s="188" t="s">
        <v>263</v>
      </c>
      <c r="I16" s="188" t="s">
        <v>264</v>
      </c>
      <c r="J16" s="188" t="s">
        <v>265</v>
      </c>
      <c r="K16" s="188" t="s">
        <v>266</v>
      </c>
      <c r="L16" s="189" t="s">
        <v>322</v>
      </c>
      <c r="M16" s="189" t="s">
        <v>323</v>
      </c>
      <c r="N16" s="189" t="s">
        <v>324</v>
      </c>
      <c r="O16" s="479"/>
      <c r="P16" s="149" t="s">
        <v>263</v>
      </c>
      <c r="Q16" s="119" t="s">
        <v>264</v>
      </c>
      <c r="R16" s="81" t="s">
        <v>336</v>
      </c>
      <c r="S16" s="119" t="s">
        <v>319</v>
      </c>
      <c r="T16" s="119" t="s">
        <v>320</v>
      </c>
      <c r="U16" s="130" t="s">
        <v>322</v>
      </c>
      <c r="V16" s="14" t="s">
        <v>323</v>
      </c>
      <c r="W16" s="130" t="s">
        <v>324</v>
      </c>
      <c r="X16" s="499"/>
      <c r="Y16" s="459"/>
      <c r="Z16" s="459">
        <v>13</v>
      </c>
      <c r="AA16" s="459">
        <v>14</v>
      </c>
      <c r="AB16" s="499"/>
      <c r="AC16" s="514"/>
      <c r="AD16" s="30" t="s">
        <v>263</v>
      </c>
      <c r="AE16" s="30" t="s">
        <v>264</v>
      </c>
      <c r="AF16" s="30" t="s">
        <v>359</v>
      </c>
      <c r="AG16" s="209" t="s">
        <v>364</v>
      </c>
      <c r="AH16" s="30" t="s">
        <v>265</v>
      </c>
      <c r="AI16" s="30" t="s">
        <v>266</v>
      </c>
      <c r="AJ16" s="30" t="s">
        <v>322</v>
      </c>
      <c r="AK16" s="30" t="s">
        <v>323</v>
      </c>
      <c r="AL16" s="30" t="s">
        <v>360</v>
      </c>
      <c r="AM16" s="31" t="s">
        <v>366</v>
      </c>
      <c r="AN16" s="536"/>
      <c r="AO16" s="31" t="s">
        <v>328</v>
      </c>
      <c r="AP16" s="31" t="s">
        <v>329</v>
      </c>
      <c r="AQ16" s="31" t="s">
        <v>330</v>
      </c>
      <c r="AR16" s="31" t="s">
        <v>368</v>
      </c>
      <c r="AS16" s="31" t="s">
        <v>369</v>
      </c>
      <c r="AT16" s="92" t="s">
        <v>327</v>
      </c>
      <c r="AU16" s="525"/>
      <c r="AV16" s="149" t="s">
        <v>263</v>
      </c>
      <c r="AW16" s="119" t="s">
        <v>264</v>
      </c>
      <c r="AX16" s="14" t="s">
        <v>359</v>
      </c>
      <c r="AY16" s="81" t="s">
        <v>325</v>
      </c>
      <c r="AZ16" s="119" t="s">
        <v>319</v>
      </c>
      <c r="BA16" s="119" t="s">
        <v>320</v>
      </c>
      <c r="BB16" s="130" t="s">
        <v>322</v>
      </c>
      <c r="BC16" s="14" t="s">
        <v>323</v>
      </c>
      <c r="BD16" s="130" t="s">
        <v>360</v>
      </c>
      <c r="BE16" s="130" t="s">
        <v>366</v>
      </c>
      <c r="BF16" s="130" t="s">
        <v>324</v>
      </c>
      <c r="BG16" s="499"/>
      <c r="BH16" s="518"/>
      <c r="BI16" s="459"/>
      <c r="BJ16" s="459">
        <v>13</v>
      </c>
      <c r="BK16" s="531"/>
      <c r="BL16" s="459">
        <v>14</v>
      </c>
      <c r="BM16" s="499"/>
      <c r="BN16" s="514"/>
      <c r="BO16" s="30"/>
      <c r="BP16" s="30"/>
      <c r="BQ16" s="30"/>
      <c r="BR16" s="30"/>
      <c r="BS16" s="536"/>
      <c r="BT16" s="31" t="s">
        <v>383</v>
      </c>
      <c r="BU16" s="31"/>
      <c r="BV16" s="31"/>
      <c r="BW16" s="31"/>
      <c r="BX16" s="31"/>
      <c r="BY16" s="92" t="s">
        <v>327</v>
      </c>
      <c r="BZ16" s="525"/>
      <c r="CA16" s="318" t="s">
        <v>263</v>
      </c>
      <c r="CB16" s="251" t="s">
        <v>264</v>
      </c>
      <c r="CC16" s="251" t="s">
        <v>359</v>
      </c>
      <c r="CD16" s="319" t="s">
        <v>325</v>
      </c>
      <c r="CE16" s="251" t="s">
        <v>265</v>
      </c>
      <c r="CF16" s="251" t="s">
        <v>266</v>
      </c>
      <c r="CG16" s="251" t="s">
        <v>409</v>
      </c>
      <c r="CH16" s="320" t="s">
        <v>410</v>
      </c>
      <c r="CI16" s="320" t="s">
        <v>411</v>
      </c>
      <c r="CJ16" s="320" t="s">
        <v>412</v>
      </c>
      <c r="CK16" s="320" t="s">
        <v>426</v>
      </c>
      <c r="CL16" s="320" t="s">
        <v>427</v>
      </c>
      <c r="CM16" s="499"/>
      <c r="CN16" s="533"/>
      <c r="CO16" s="459"/>
      <c r="CP16" s="459">
        <v>13</v>
      </c>
      <c r="CQ16" s="531"/>
      <c r="CR16" s="459">
        <v>14</v>
      </c>
      <c r="CS16" s="531"/>
      <c r="CT16" s="534"/>
      <c r="CU16" s="499"/>
      <c r="CV16" s="514"/>
    </row>
    <row r="17" spans="1:100" ht="19.5" customHeight="1">
      <c r="A17" s="419" t="s">
        <v>267</v>
      </c>
      <c r="B17" s="418" t="s">
        <v>373</v>
      </c>
      <c r="C17" s="93"/>
      <c r="D17" s="93"/>
      <c r="E17" s="94">
        <v>55878</v>
      </c>
      <c r="F17" s="94">
        <v>111187</v>
      </c>
      <c r="G17" s="147">
        <f>SUM(E17:F17)</f>
        <v>167065</v>
      </c>
      <c r="H17" s="190"/>
      <c r="I17" s="190"/>
      <c r="J17" s="191"/>
      <c r="K17" s="191"/>
      <c r="L17" s="191"/>
      <c r="M17" s="191"/>
      <c r="N17" s="191"/>
      <c r="O17" s="191"/>
      <c r="P17" s="150"/>
      <c r="Q17" s="131"/>
      <c r="R17" s="132">
        <f>SUM(P17:Q17)</f>
        <v>0</v>
      </c>
      <c r="S17" s="133">
        <v>55878</v>
      </c>
      <c r="T17" s="134">
        <v>111187</v>
      </c>
      <c r="U17" s="134"/>
      <c r="V17" s="134"/>
      <c r="W17" s="134"/>
      <c r="X17" s="135">
        <f>SUM(S17:W17)</f>
        <v>167065</v>
      </c>
      <c r="Y17" s="136"/>
      <c r="Z17" s="136"/>
      <c r="AA17" s="136"/>
      <c r="AB17" s="137">
        <f aca="true" t="shared" si="0" ref="AB17:AB33">SUM(Y17:AA17)</f>
        <v>0</v>
      </c>
      <c r="AC17" s="138">
        <f>R17+X17+AB17</f>
        <v>167065</v>
      </c>
      <c r="AD17" s="110"/>
      <c r="AE17" s="110"/>
      <c r="AF17" s="110"/>
      <c r="AG17" s="205">
        <f>SUM(AD17:AF17)</f>
        <v>0</v>
      </c>
      <c r="AH17" s="111"/>
      <c r="AI17" s="111"/>
      <c r="AJ17" s="111"/>
      <c r="AK17" s="111"/>
      <c r="AL17" s="111"/>
      <c r="AM17" s="111"/>
      <c r="AN17" s="204">
        <f aca="true" t="shared" si="1" ref="AN17:AN29">SUM(AH17:AM17)</f>
        <v>0</v>
      </c>
      <c r="AO17" s="200"/>
      <c r="AP17" s="200"/>
      <c r="AQ17" s="200"/>
      <c r="AR17" s="200"/>
      <c r="AS17" s="200"/>
      <c r="AT17" s="203">
        <f>SUM(AO17:AQ17)</f>
        <v>0</v>
      </c>
      <c r="AU17" s="206">
        <f aca="true" t="shared" si="2" ref="AU17:AU32">AG17+AN17+AT17</f>
        <v>0</v>
      </c>
      <c r="AV17" s="150"/>
      <c r="AW17" s="131"/>
      <c r="AX17" s="131">
        <f aca="true" t="shared" si="3" ref="AX17:AX25">AG17+R17</f>
        <v>0</v>
      </c>
      <c r="AY17" s="132">
        <f>SUM(AV17:AX17)</f>
        <v>0</v>
      </c>
      <c r="AZ17" s="133">
        <v>55878</v>
      </c>
      <c r="BA17" s="134">
        <v>111187</v>
      </c>
      <c r="BB17" s="134"/>
      <c r="BC17" s="134"/>
      <c r="BD17" s="134"/>
      <c r="BE17" s="134"/>
      <c r="BF17" s="134"/>
      <c r="BG17" s="135">
        <f>SUM(AZ17:BF17)</f>
        <v>167065</v>
      </c>
      <c r="BH17" s="218"/>
      <c r="BI17" s="136"/>
      <c r="BJ17" s="136"/>
      <c r="BK17" s="136"/>
      <c r="BL17" s="136"/>
      <c r="BM17" s="137">
        <f aca="true" t="shared" si="4" ref="BM17:BM31">SUM(BI17:BL17)</f>
        <v>0</v>
      </c>
      <c r="BN17" s="138">
        <f>AY17+BG17+BM17</f>
        <v>167065</v>
      </c>
      <c r="BO17" s="111"/>
      <c r="BP17" s="111"/>
      <c r="BQ17" s="111"/>
      <c r="BR17" s="111"/>
      <c r="BS17" s="204">
        <f aca="true" t="shared" si="5" ref="BS17:BS29">SUM(BO17:BR17)</f>
        <v>0</v>
      </c>
      <c r="BT17" s="200"/>
      <c r="BU17" s="200"/>
      <c r="BV17" s="200"/>
      <c r="BW17" s="200"/>
      <c r="BX17" s="200"/>
      <c r="BY17" s="203">
        <f>SUM(BT17:BV17)</f>
        <v>0</v>
      </c>
      <c r="BZ17" s="206">
        <f>BS17+BY17</f>
        <v>0</v>
      </c>
      <c r="CA17" s="321">
        <f>AV17</f>
        <v>0</v>
      </c>
      <c r="CB17" s="322">
        <f>AW17</f>
        <v>0</v>
      </c>
      <c r="CC17" s="322">
        <f>AX17</f>
        <v>0</v>
      </c>
      <c r="CD17" s="137">
        <f>SUM(CA17:CC17)</f>
        <v>0</v>
      </c>
      <c r="CE17" s="134">
        <v>55878</v>
      </c>
      <c r="CF17" s="134">
        <v>111187</v>
      </c>
      <c r="CG17" s="134"/>
      <c r="CH17" s="134"/>
      <c r="CI17" s="134"/>
      <c r="CJ17" s="134"/>
      <c r="CK17" s="329">
        <v>250000</v>
      </c>
      <c r="CL17" s="329">
        <v>50000</v>
      </c>
      <c r="CM17" s="135">
        <f>SUM(CE17:CL17)</f>
        <v>467065</v>
      </c>
      <c r="CN17" s="211"/>
      <c r="CO17" s="136"/>
      <c r="CP17" s="136"/>
      <c r="CQ17" s="136"/>
      <c r="CR17" s="136"/>
      <c r="CS17" s="413"/>
      <c r="CT17" s="136"/>
      <c r="CU17" s="137">
        <f>SUM(CN17:CT17)</f>
        <v>0</v>
      </c>
      <c r="CV17" s="138">
        <f>CD17+CM17+CU17</f>
        <v>467065</v>
      </c>
    </row>
    <row r="18" spans="1:100" ht="19.5" customHeight="1">
      <c r="A18" s="419" t="s">
        <v>361</v>
      </c>
      <c r="B18" s="418" t="s">
        <v>387</v>
      </c>
      <c r="C18" s="93"/>
      <c r="D18" s="93"/>
      <c r="E18" s="94"/>
      <c r="F18" s="94"/>
      <c r="G18" s="147"/>
      <c r="H18" s="190"/>
      <c r="I18" s="190"/>
      <c r="J18" s="191"/>
      <c r="K18" s="191"/>
      <c r="L18" s="191"/>
      <c r="M18" s="191"/>
      <c r="N18" s="191"/>
      <c r="O18" s="191"/>
      <c r="P18" s="150"/>
      <c r="Q18" s="131"/>
      <c r="R18" s="132"/>
      <c r="S18" s="133"/>
      <c r="T18" s="134"/>
      <c r="U18" s="134"/>
      <c r="V18" s="134"/>
      <c r="W18" s="134"/>
      <c r="X18" s="135"/>
      <c r="Y18" s="136"/>
      <c r="Z18" s="136"/>
      <c r="AA18" s="136"/>
      <c r="AB18" s="137"/>
      <c r="AC18" s="138"/>
      <c r="AD18" s="110"/>
      <c r="AE18" s="110"/>
      <c r="AF18" s="110"/>
      <c r="AG18" s="205">
        <f aca="true" t="shared" si="6" ref="AG18:AG27">SUM(AD18:AF18)</f>
        <v>0</v>
      </c>
      <c r="AH18" s="111"/>
      <c r="AI18" s="111"/>
      <c r="AJ18" s="111"/>
      <c r="AK18" s="111"/>
      <c r="AL18" s="111">
        <v>30000</v>
      </c>
      <c r="AM18" s="111"/>
      <c r="AN18" s="204">
        <f t="shared" si="1"/>
        <v>30000</v>
      </c>
      <c r="AO18" s="201"/>
      <c r="AP18" s="201"/>
      <c r="AQ18" s="201"/>
      <c r="AR18" s="201">
        <v>100000</v>
      </c>
      <c r="AS18" s="201"/>
      <c r="AT18" s="203">
        <f>SUM(AO18:AR18)</f>
        <v>100000</v>
      </c>
      <c r="AU18" s="206">
        <f>AG18+AN18+AT18</f>
        <v>130000</v>
      </c>
      <c r="AV18" s="150"/>
      <c r="AW18" s="131"/>
      <c r="AX18" s="131">
        <f t="shared" si="3"/>
        <v>0</v>
      </c>
      <c r="AY18" s="132">
        <f aca="true" t="shared" si="7" ref="AY18:AY29">SUM(AV18:AX18)</f>
        <v>0</v>
      </c>
      <c r="AZ18" s="133"/>
      <c r="BA18" s="134"/>
      <c r="BB18" s="134"/>
      <c r="BC18" s="134"/>
      <c r="BD18" s="134">
        <f>AL18</f>
        <v>30000</v>
      </c>
      <c r="BE18" s="134"/>
      <c r="BF18" s="134"/>
      <c r="BG18" s="135">
        <f aca="true" t="shared" si="8" ref="BG18:BG27">SUM(AZ18:BF18)</f>
        <v>30000</v>
      </c>
      <c r="BH18" s="218">
        <f>AR18</f>
        <v>100000</v>
      </c>
      <c r="BI18" s="136"/>
      <c r="BJ18" s="136"/>
      <c r="BK18" s="136"/>
      <c r="BL18" s="136"/>
      <c r="BM18" s="137">
        <f t="shared" si="4"/>
        <v>0</v>
      </c>
      <c r="BN18" s="138">
        <f>AY18+BG18+BM18</f>
        <v>30000</v>
      </c>
      <c r="BO18" s="111"/>
      <c r="BP18" s="111"/>
      <c r="BQ18" s="111"/>
      <c r="BR18" s="111"/>
      <c r="BS18" s="204">
        <f t="shared" si="5"/>
        <v>0</v>
      </c>
      <c r="BT18" s="201"/>
      <c r="BU18" s="201"/>
      <c r="BV18" s="201"/>
      <c r="BW18" s="201"/>
      <c r="BX18" s="201"/>
      <c r="BY18" s="203">
        <f>SUM(BT18:BW18)</f>
        <v>0</v>
      </c>
      <c r="BZ18" s="206">
        <f aca="true" t="shared" si="9" ref="BZ18:BZ33">BS18+BY18</f>
        <v>0</v>
      </c>
      <c r="CA18" s="321">
        <f aca="true" t="shared" si="10" ref="CA18:CA27">AV18</f>
        <v>0</v>
      </c>
      <c r="CB18" s="322">
        <f aca="true" t="shared" si="11" ref="CB18:CB27">AW18</f>
        <v>0</v>
      </c>
      <c r="CC18" s="322">
        <f aca="true" t="shared" si="12" ref="CC18:CC27">AX18</f>
        <v>0</v>
      </c>
      <c r="CD18" s="137">
        <f aca="true" t="shared" si="13" ref="CD18:CD27">SUM(CA18:CC18)</f>
        <v>0</v>
      </c>
      <c r="CE18" s="134"/>
      <c r="CF18" s="134"/>
      <c r="CG18" s="134"/>
      <c r="CH18" s="134">
        <v>30000</v>
      </c>
      <c r="CI18" s="134"/>
      <c r="CJ18" s="134"/>
      <c r="CK18" s="329">
        <v>200000</v>
      </c>
      <c r="CL18" s="329"/>
      <c r="CM18" s="135">
        <f aca="true" t="shared" si="14" ref="CM18:CM33">SUM(CE18:CL18)</f>
        <v>230000</v>
      </c>
      <c r="CN18" s="218">
        <v>100000</v>
      </c>
      <c r="CO18" s="136"/>
      <c r="CP18" s="136"/>
      <c r="CQ18" s="136"/>
      <c r="CR18" s="136"/>
      <c r="CS18" s="413"/>
      <c r="CT18" s="136"/>
      <c r="CU18" s="137">
        <f aca="true" t="shared" si="15" ref="CU18:CU33">SUM(CN18:CT18)</f>
        <v>100000</v>
      </c>
      <c r="CV18" s="138">
        <f>CD18+CM18+CU18</f>
        <v>330000</v>
      </c>
    </row>
    <row r="19" spans="1:100" ht="19.5" customHeight="1">
      <c r="A19" s="419" t="s">
        <v>362</v>
      </c>
      <c r="B19" s="418" t="s">
        <v>379</v>
      </c>
      <c r="C19" s="93"/>
      <c r="D19" s="93"/>
      <c r="E19" s="94"/>
      <c r="F19" s="94"/>
      <c r="G19" s="147"/>
      <c r="H19" s="190"/>
      <c r="I19" s="190"/>
      <c r="J19" s="191"/>
      <c r="K19" s="191"/>
      <c r="L19" s="191"/>
      <c r="M19" s="191"/>
      <c r="N19" s="191"/>
      <c r="O19" s="191"/>
      <c r="P19" s="150"/>
      <c r="Q19" s="131"/>
      <c r="R19" s="132"/>
      <c r="S19" s="133"/>
      <c r="T19" s="134"/>
      <c r="U19" s="134"/>
      <c r="V19" s="134"/>
      <c r="W19" s="134"/>
      <c r="X19" s="135"/>
      <c r="Y19" s="136"/>
      <c r="Z19" s="136"/>
      <c r="AA19" s="136"/>
      <c r="AB19" s="137"/>
      <c r="AC19" s="138"/>
      <c r="AD19" s="110"/>
      <c r="AE19" s="110"/>
      <c r="AF19" s="110"/>
      <c r="AG19" s="205">
        <f t="shared" si="6"/>
        <v>0</v>
      </c>
      <c r="AH19" s="111"/>
      <c r="AI19" s="111"/>
      <c r="AJ19" s="111"/>
      <c r="AK19" s="111"/>
      <c r="AL19" s="111"/>
      <c r="AM19" s="111"/>
      <c r="AN19" s="204">
        <f t="shared" si="1"/>
        <v>0</v>
      </c>
      <c r="AO19" s="201"/>
      <c r="AP19" s="201"/>
      <c r="AQ19" s="201"/>
      <c r="AR19" s="201"/>
      <c r="AS19" s="201">
        <v>619000</v>
      </c>
      <c r="AT19" s="203">
        <f>SUM(AO19:AS19)</f>
        <v>619000</v>
      </c>
      <c r="AU19" s="206">
        <f t="shared" si="2"/>
        <v>619000</v>
      </c>
      <c r="AV19" s="150"/>
      <c r="AW19" s="131"/>
      <c r="AX19" s="131">
        <f t="shared" si="3"/>
        <v>0</v>
      </c>
      <c r="AY19" s="132">
        <f t="shared" si="7"/>
        <v>0</v>
      </c>
      <c r="AZ19" s="133"/>
      <c r="BA19" s="134"/>
      <c r="BB19" s="134"/>
      <c r="BC19" s="134"/>
      <c r="BD19" s="134"/>
      <c r="BE19" s="134"/>
      <c r="BF19" s="134"/>
      <c r="BG19" s="135">
        <f t="shared" si="8"/>
        <v>0</v>
      </c>
      <c r="BH19" s="211"/>
      <c r="BI19" s="136"/>
      <c r="BJ19" s="136"/>
      <c r="BK19" s="136">
        <f>AS19</f>
        <v>619000</v>
      </c>
      <c r="BL19" s="136"/>
      <c r="BM19" s="137">
        <f t="shared" si="4"/>
        <v>619000</v>
      </c>
      <c r="BN19" s="138">
        <f>AY19+BG19+BM19</f>
        <v>619000</v>
      </c>
      <c r="BO19" s="111"/>
      <c r="BP19" s="111"/>
      <c r="BQ19" s="111"/>
      <c r="BR19" s="111"/>
      <c r="BS19" s="204">
        <f t="shared" si="5"/>
        <v>0</v>
      </c>
      <c r="BT19" s="201"/>
      <c r="BU19" s="201"/>
      <c r="BV19" s="201"/>
      <c r="BW19" s="201"/>
      <c r="BX19" s="201"/>
      <c r="BY19" s="203">
        <f>SUM(BT19:BX19)</f>
        <v>0</v>
      </c>
      <c r="BZ19" s="206">
        <f t="shared" si="9"/>
        <v>0</v>
      </c>
      <c r="CA19" s="321">
        <f t="shared" si="10"/>
        <v>0</v>
      </c>
      <c r="CB19" s="322">
        <f t="shared" si="11"/>
        <v>0</v>
      </c>
      <c r="CC19" s="322">
        <f t="shared" si="12"/>
        <v>0</v>
      </c>
      <c r="CD19" s="137">
        <f t="shared" si="13"/>
        <v>0</v>
      </c>
      <c r="CE19" s="134"/>
      <c r="CF19" s="134"/>
      <c r="CG19" s="134"/>
      <c r="CH19" s="134"/>
      <c r="CI19" s="134"/>
      <c r="CJ19" s="134"/>
      <c r="CK19" s="329"/>
      <c r="CL19" s="329">
        <v>50000</v>
      </c>
      <c r="CM19" s="135">
        <f t="shared" si="14"/>
        <v>50000</v>
      </c>
      <c r="CN19" s="211"/>
      <c r="CO19" s="136"/>
      <c r="CP19" s="136"/>
      <c r="CQ19" s="136">
        <v>619000</v>
      </c>
      <c r="CR19" s="136"/>
      <c r="CS19" s="413"/>
      <c r="CT19" s="136"/>
      <c r="CU19" s="137">
        <f t="shared" si="15"/>
        <v>619000</v>
      </c>
      <c r="CV19" s="138">
        <f>CD19+CM19+CU19</f>
        <v>669000</v>
      </c>
    </row>
    <row r="20" spans="1:100" ht="19.5" customHeight="1">
      <c r="A20" s="419" t="s">
        <v>331</v>
      </c>
      <c r="B20" s="418" t="s">
        <v>380</v>
      </c>
      <c r="C20" s="93"/>
      <c r="D20" s="93"/>
      <c r="E20" s="94"/>
      <c r="F20" s="94"/>
      <c r="G20" s="147"/>
      <c r="H20" s="190"/>
      <c r="I20" s="190"/>
      <c r="J20" s="191"/>
      <c r="K20" s="191"/>
      <c r="L20" s="191"/>
      <c r="M20" s="191"/>
      <c r="N20" s="191"/>
      <c r="O20" s="191"/>
      <c r="P20" s="150"/>
      <c r="Q20" s="131"/>
      <c r="R20" s="132"/>
      <c r="S20" s="133"/>
      <c r="T20" s="134"/>
      <c r="U20" s="134"/>
      <c r="V20" s="134"/>
      <c r="W20" s="134"/>
      <c r="X20" s="135"/>
      <c r="Y20" s="136"/>
      <c r="Z20" s="136">
        <v>93804</v>
      </c>
      <c r="AA20" s="136"/>
      <c r="AB20" s="137">
        <f t="shared" si="0"/>
        <v>93804</v>
      </c>
      <c r="AC20" s="138">
        <f aca="true" t="shared" si="16" ref="AC20:AC34">R20+X20+AB20</f>
        <v>93804</v>
      </c>
      <c r="AD20" s="110"/>
      <c r="AE20" s="110"/>
      <c r="AF20" s="110"/>
      <c r="AG20" s="205">
        <f t="shared" si="6"/>
        <v>0</v>
      </c>
      <c r="AH20" s="111"/>
      <c r="AI20" s="111"/>
      <c r="AJ20" s="111"/>
      <c r="AK20" s="111"/>
      <c r="AL20" s="111"/>
      <c r="AM20" s="111"/>
      <c r="AN20" s="204">
        <f t="shared" si="1"/>
        <v>0</v>
      </c>
      <c r="AO20" s="201"/>
      <c r="AP20" s="201"/>
      <c r="AQ20" s="201"/>
      <c r="AR20" s="201"/>
      <c r="AS20" s="201"/>
      <c r="AT20" s="203">
        <f aca="true" t="shared" si="17" ref="AT20:AT27">SUM(AO20:AS20)</f>
        <v>0</v>
      </c>
      <c r="AU20" s="206">
        <f t="shared" si="2"/>
        <v>0</v>
      </c>
      <c r="AV20" s="150"/>
      <c r="AW20" s="131"/>
      <c r="AX20" s="131">
        <f t="shared" si="3"/>
        <v>0</v>
      </c>
      <c r="AY20" s="132">
        <f t="shared" si="7"/>
        <v>0</v>
      </c>
      <c r="AZ20" s="133"/>
      <c r="BA20" s="134"/>
      <c r="BB20" s="134"/>
      <c r="BC20" s="134"/>
      <c r="BD20" s="134"/>
      <c r="BE20" s="134"/>
      <c r="BF20" s="134"/>
      <c r="BG20" s="135">
        <f t="shared" si="8"/>
        <v>0</v>
      </c>
      <c r="BH20" s="211"/>
      <c r="BI20" s="136"/>
      <c r="BJ20" s="136">
        <v>93804</v>
      </c>
      <c r="BK20" s="136"/>
      <c r="BL20" s="136"/>
      <c r="BM20" s="137">
        <f t="shared" si="4"/>
        <v>93804</v>
      </c>
      <c r="BN20" s="138">
        <f aca="true" t="shared" si="18" ref="BN20:BN34">AY20+BG20+BM20</f>
        <v>93804</v>
      </c>
      <c r="BO20" s="111"/>
      <c r="BP20" s="111"/>
      <c r="BQ20" s="111"/>
      <c r="BR20" s="111"/>
      <c r="BS20" s="204">
        <f t="shared" si="5"/>
        <v>0</v>
      </c>
      <c r="BT20" s="201"/>
      <c r="BU20" s="201"/>
      <c r="BV20" s="201"/>
      <c r="BW20" s="201"/>
      <c r="BX20" s="201"/>
      <c r="BY20" s="203">
        <f aca="true" t="shared" si="19" ref="BY20:BY33">SUM(BT20:BX20)</f>
        <v>0</v>
      </c>
      <c r="BZ20" s="206">
        <f t="shared" si="9"/>
        <v>0</v>
      </c>
      <c r="CA20" s="321">
        <f t="shared" si="10"/>
        <v>0</v>
      </c>
      <c r="CB20" s="322">
        <f t="shared" si="11"/>
        <v>0</v>
      </c>
      <c r="CC20" s="322">
        <f t="shared" si="12"/>
        <v>0</v>
      </c>
      <c r="CD20" s="137">
        <f t="shared" si="13"/>
        <v>0</v>
      </c>
      <c r="CE20" s="134"/>
      <c r="CF20" s="134"/>
      <c r="CG20" s="134"/>
      <c r="CH20" s="134"/>
      <c r="CI20" s="134"/>
      <c r="CJ20" s="134"/>
      <c r="CK20" s="329"/>
      <c r="CL20" s="329"/>
      <c r="CM20" s="135">
        <f t="shared" si="14"/>
        <v>0</v>
      </c>
      <c r="CN20" s="211"/>
      <c r="CO20" s="136"/>
      <c r="CP20" s="136">
        <v>93804</v>
      </c>
      <c r="CQ20" s="136"/>
      <c r="CR20" s="136"/>
      <c r="CS20" s="413"/>
      <c r="CT20" s="136"/>
      <c r="CU20" s="137">
        <f t="shared" si="15"/>
        <v>93804</v>
      </c>
      <c r="CV20" s="138">
        <f>CD20+CM20+CU20</f>
        <v>93804</v>
      </c>
    </row>
    <row r="21" spans="1:100" ht="19.5" customHeight="1">
      <c r="A21" s="419" t="s">
        <v>428</v>
      </c>
      <c r="B21" s="418" t="s">
        <v>423</v>
      </c>
      <c r="C21" s="93"/>
      <c r="D21" s="93"/>
      <c r="E21" s="94"/>
      <c r="F21" s="94"/>
      <c r="G21" s="147"/>
      <c r="H21" s="190"/>
      <c r="I21" s="190"/>
      <c r="J21" s="191"/>
      <c r="K21" s="191"/>
      <c r="L21" s="191"/>
      <c r="M21" s="191"/>
      <c r="N21" s="191"/>
      <c r="O21" s="191"/>
      <c r="P21" s="150"/>
      <c r="Q21" s="131"/>
      <c r="R21" s="132"/>
      <c r="S21" s="133"/>
      <c r="T21" s="134"/>
      <c r="U21" s="134"/>
      <c r="V21" s="134"/>
      <c r="W21" s="134"/>
      <c r="X21" s="135"/>
      <c r="Y21" s="136"/>
      <c r="Z21" s="136"/>
      <c r="AA21" s="136"/>
      <c r="AB21" s="137"/>
      <c r="AC21" s="138"/>
      <c r="AD21" s="110"/>
      <c r="AE21" s="110"/>
      <c r="AF21" s="110"/>
      <c r="AG21" s="205"/>
      <c r="AH21" s="111"/>
      <c r="AI21" s="111"/>
      <c r="AJ21" s="111"/>
      <c r="AK21" s="111"/>
      <c r="AL21" s="111"/>
      <c r="AM21" s="111"/>
      <c r="AN21" s="204"/>
      <c r="AO21" s="201"/>
      <c r="AP21" s="201"/>
      <c r="AQ21" s="201"/>
      <c r="AR21" s="201"/>
      <c r="AS21" s="201"/>
      <c r="AT21" s="203"/>
      <c r="AU21" s="206"/>
      <c r="AV21" s="150"/>
      <c r="AW21" s="131"/>
      <c r="AX21" s="131"/>
      <c r="AY21" s="132"/>
      <c r="AZ21" s="133"/>
      <c r="BA21" s="134"/>
      <c r="BB21" s="134"/>
      <c r="BC21" s="134"/>
      <c r="BD21" s="134"/>
      <c r="BE21" s="134"/>
      <c r="BF21" s="134"/>
      <c r="BG21" s="135"/>
      <c r="BH21" s="211"/>
      <c r="BI21" s="136"/>
      <c r="BJ21" s="136"/>
      <c r="BK21" s="136"/>
      <c r="BL21" s="136"/>
      <c r="BM21" s="137"/>
      <c r="BN21" s="138"/>
      <c r="BO21" s="111"/>
      <c r="BP21" s="111"/>
      <c r="BQ21" s="111"/>
      <c r="BR21" s="111"/>
      <c r="BS21" s="204"/>
      <c r="BT21" s="201"/>
      <c r="BU21" s="201"/>
      <c r="BV21" s="201"/>
      <c r="BW21" s="201"/>
      <c r="BX21" s="201"/>
      <c r="BY21" s="203"/>
      <c r="BZ21" s="206"/>
      <c r="CA21" s="321"/>
      <c r="CB21" s="322"/>
      <c r="CC21" s="322"/>
      <c r="CD21" s="137">
        <f t="shared" si="13"/>
        <v>0</v>
      </c>
      <c r="CE21" s="134"/>
      <c r="CF21" s="134"/>
      <c r="CG21" s="134"/>
      <c r="CH21" s="134"/>
      <c r="CI21" s="134"/>
      <c r="CJ21" s="134"/>
      <c r="CK21" s="329">
        <v>200000</v>
      </c>
      <c r="CL21" s="329"/>
      <c r="CM21" s="135">
        <f t="shared" si="14"/>
        <v>200000</v>
      </c>
      <c r="CN21" s="211"/>
      <c r="CO21" s="136"/>
      <c r="CP21" s="136"/>
      <c r="CQ21" s="136"/>
      <c r="CR21" s="136"/>
      <c r="CS21" s="413"/>
      <c r="CT21" s="136"/>
      <c r="CU21" s="137">
        <f t="shared" si="15"/>
        <v>0</v>
      </c>
      <c r="CV21" s="138"/>
    </row>
    <row r="22" spans="1:100" ht="19.5" customHeight="1">
      <c r="A22" s="419" t="s">
        <v>268</v>
      </c>
      <c r="B22" s="418" t="s">
        <v>381</v>
      </c>
      <c r="C22" s="93"/>
      <c r="D22" s="93"/>
      <c r="E22" s="94"/>
      <c r="F22" s="94">
        <v>127651</v>
      </c>
      <c r="G22" s="147">
        <f>SUM(E22:F22)</f>
        <v>127651</v>
      </c>
      <c r="H22" s="190"/>
      <c r="I22" s="190"/>
      <c r="J22" s="191"/>
      <c r="K22" s="191"/>
      <c r="L22" s="191"/>
      <c r="M22" s="191"/>
      <c r="N22" s="191"/>
      <c r="O22" s="191"/>
      <c r="P22" s="150"/>
      <c r="Q22" s="131"/>
      <c r="R22" s="132">
        <f aca="true" t="shared" si="20" ref="R22:R33">SUM(P22:Q22)</f>
        <v>0</v>
      </c>
      <c r="S22" s="133"/>
      <c r="T22" s="134">
        <v>127651</v>
      </c>
      <c r="U22" s="134"/>
      <c r="V22" s="134"/>
      <c r="W22" s="134"/>
      <c r="X22" s="135">
        <f aca="true" t="shared" si="21" ref="X22:X31">SUM(S22:W22)</f>
        <v>127651</v>
      </c>
      <c r="Y22" s="136"/>
      <c r="Z22" s="136"/>
      <c r="AA22" s="136"/>
      <c r="AB22" s="137">
        <f t="shared" si="0"/>
        <v>0</v>
      </c>
      <c r="AC22" s="138">
        <f t="shared" si="16"/>
        <v>127651</v>
      </c>
      <c r="AD22" s="110"/>
      <c r="AE22" s="110"/>
      <c r="AF22" s="113">
        <v>8500</v>
      </c>
      <c r="AG22" s="205">
        <f t="shared" si="6"/>
        <v>8500</v>
      </c>
      <c r="AH22" s="111"/>
      <c r="AI22" s="111">
        <v>20000</v>
      </c>
      <c r="AJ22" s="111"/>
      <c r="AK22" s="111"/>
      <c r="AL22" s="111"/>
      <c r="AM22" s="111"/>
      <c r="AN22" s="204">
        <f t="shared" si="1"/>
        <v>20000</v>
      </c>
      <c r="AO22" s="201"/>
      <c r="AP22" s="201"/>
      <c r="AQ22" s="201"/>
      <c r="AR22" s="201"/>
      <c r="AS22" s="201"/>
      <c r="AT22" s="203">
        <f t="shared" si="17"/>
        <v>0</v>
      </c>
      <c r="AU22" s="206">
        <f t="shared" si="2"/>
        <v>28500</v>
      </c>
      <c r="AV22" s="150"/>
      <c r="AW22" s="131"/>
      <c r="AX22" s="131">
        <f t="shared" si="3"/>
        <v>8500</v>
      </c>
      <c r="AY22" s="132">
        <f t="shared" si="7"/>
        <v>8500</v>
      </c>
      <c r="AZ22" s="133"/>
      <c r="BA22" s="134">
        <f>AI22+T22</f>
        <v>147651</v>
      </c>
      <c r="BB22" s="134"/>
      <c r="BC22" s="134"/>
      <c r="BD22" s="134"/>
      <c r="BE22" s="134"/>
      <c r="BF22" s="134"/>
      <c r="BG22" s="135">
        <f t="shared" si="8"/>
        <v>147651</v>
      </c>
      <c r="BH22" s="211"/>
      <c r="BI22" s="136"/>
      <c r="BJ22" s="136"/>
      <c r="BK22" s="136"/>
      <c r="BL22" s="136"/>
      <c r="BM22" s="137">
        <f t="shared" si="4"/>
        <v>0</v>
      </c>
      <c r="BN22" s="138">
        <f t="shared" si="18"/>
        <v>156151</v>
      </c>
      <c r="BO22" s="111"/>
      <c r="BP22" s="111"/>
      <c r="BQ22" s="111"/>
      <c r="BR22" s="111"/>
      <c r="BS22" s="204">
        <f t="shared" si="5"/>
        <v>0</v>
      </c>
      <c r="BT22" s="201"/>
      <c r="BU22" s="201"/>
      <c r="BV22" s="201"/>
      <c r="BW22" s="201"/>
      <c r="BX22" s="201"/>
      <c r="BY22" s="203">
        <f t="shared" si="19"/>
        <v>0</v>
      </c>
      <c r="BZ22" s="206">
        <f t="shared" si="9"/>
        <v>0</v>
      </c>
      <c r="CA22" s="321">
        <f t="shared" si="10"/>
        <v>0</v>
      </c>
      <c r="CB22" s="322">
        <f t="shared" si="11"/>
        <v>0</v>
      </c>
      <c r="CC22" s="322">
        <f t="shared" si="12"/>
        <v>8500</v>
      </c>
      <c r="CD22" s="137">
        <f t="shared" si="13"/>
        <v>8500</v>
      </c>
      <c r="CE22" s="134"/>
      <c r="CF22" s="134">
        <v>147651</v>
      </c>
      <c r="CG22" s="134"/>
      <c r="CH22" s="134"/>
      <c r="CI22" s="134"/>
      <c r="CJ22" s="134"/>
      <c r="CK22" s="329"/>
      <c r="CL22" s="329"/>
      <c r="CM22" s="135">
        <f t="shared" si="14"/>
        <v>147651</v>
      </c>
      <c r="CN22" s="211"/>
      <c r="CO22" s="136"/>
      <c r="CP22" s="136"/>
      <c r="CQ22" s="136"/>
      <c r="CR22" s="136"/>
      <c r="CS22" s="413">
        <v>30665</v>
      </c>
      <c r="CT22" s="136"/>
      <c r="CU22" s="137">
        <f t="shared" si="15"/>
        <v>30665</v>
      </c>
      <c r="CV22" s="138">
        <f>CD22+CM22+CU22</f>
        <v>186816</v>
      </c>
    </row>
    <row r="23" spans="1:100" ht="19.5" customHeight="1">
      <c r="A23" s="419" t="s">
        <v>429</v>
      </c>
      <c r="B23" s="418" t="s">
        <v>424</v>
      </c>
      <c r="C23" s="93"/>
      <c r="D23" s="93"/>
      <c r="E23" s="94"/>
      <c r="F23" s="94"/>
      <c r="G23" s="147"/>
      <c r="H23" s="190"/>
      <c r="I23" s="190"/>
      <c r="J23" s="191"/>
      <c r="K23" s="191"/>
      <c r="L23" s="191"/>
      <c r="M23" s="191"/>
      <c r="N23" s="191"/>
      <c r="O23" s="191"/>
      <c r="P23" s="150"/>
      <c r="Q23" s="131"/>
      <c r="R23" s="132"/>
      <c r="S23" s="133"/>
      <c r="T23" s="134"/>
      <c r="U23" s="134"/>
      <c r="V23" s="134"/>
      <c r="W23" s="134"/>
      <c r="X23" s="135"/>
      <c r="Y23" s="136"/>
      <c r="Z23" s="136"/>
      <c r="AA23" s="136"/>
      <c r="AB23" s="137"/>
      <c r="AC23" s="138"/>
      <c r="AD23" s="110"/>
      <c r="AE23" s="110"/>
      <c r="AF23" s="113"/>
      <c r="AG23" s="205"/>
      <c r="AH23" s="111"/>
      <c r="AI23" s="111"/>
      <c r="AJ23" s="111"/>
      <c r="AK23" s="111"/>
      <c r="AL23" s="111"/>
      <c r="AM23" s="111"/>
      <c r="AN23" s="204"/>
      <c r="AO23" s="201"/>
      <c r="AP23" s="201"/>
      <c r="AQ23" s="201"/>
      <c r="AR23" s="201"/>
      <c r="AS23" s="201"/>
      <c r="AT23" s="203"/>
      <c r="AU23" s="206"/>
      <c r="AV23" s="150"/>
      <c r="AW23" s="131"/>
      <c r="AX23" s="131"/>
      <c r="AY23" s="132"/>
      <c r="AZ23" s="133"/>
      <c r="BA23" s="134"/>
      <c r="BB23" s="134"/>
      <c r="BC23" s="134"/>
      <c r="BD23" s="134"/>
      <c r="BE23" s="134"/>
      <c r="BF23" s="134"/>
      <c r="BG23" s="135"/>
      <c r="BH23" s="211"/>
      <c r="BI23" s="136"/>
      <c r="BJ23" s="136"/>
      <c r="BK23" s="136"/>
      <c r="BL23" s="136"/>
      <c r="BM23" s="137"/>
      <c r="BN23" s="138"/>
      <c r="BO23" s="111"/>
      <c r="BP23" s="111"/>
      <c r="BQ23" s="111"/>
      <c r="BR23" s="111"/>
      <c r="BS23" s="204"/>
      <c r="BT23" s="201"/>
      <c r="BU23" s="201"/>
      <c r="BV23" s="201"/>
      <c r="BW23" s="201"/>
      <c r="BX23" s="201"/>
      <c r="BY23" s="203"/>
      <c r="BZ23" s="206"/>
      <c r="CA23" s="321"/>
      <c r="CB23" s="322"/>
      <c r="CC23" s="322"/>
      <c r="CD23" s="137"/>
      <c r="CE23" s="134"/>
      <c r="CF23" s="134"/>
      <c r="CG23" s="134"/>
      <c r="CH23" s="134"/>
      <c r="CI23" s="134"/>
      <c r="CJ23" s="134"/>
      <c r="CK23" s="329">
        <v>200000</v>
      </c>
      <c r="CL23" s="329">
        <v>50000</v>
      </c>
      <c r="CM23" s="135">
        <f t="shared" si="14"/>
        <v>250000</v>
      </c>
      <c r="CN23" s="211"/>
      <c r="CO23" s="136"/>
      <c r="CP23" s="136"/>
      <c r="CQ23" s="136"/>
      <c r="CR23" s="136"/>
      <c r="CS23" s="413"/>
      <c r="CT23" s="136"/>
      <c r="CU23" s="137">
        <f t="shared" si="15"/>
        <v>0</v>
      </c>
      <c r="CV23" s="138"/>
    </row>
    <row r="24" spans="1:100" ht="19.5" customHeight="1">
      <c r="A24" s="419" t="s">
        <v>269</v>
      </c>
      <c r="B24" s="418" t="s">
        <v>378</v>
      </c>
      <c r="C24" s="93"/>
      <c r="D24" s="93"/>
      <c r="E24" s="94"/>
      <c r="F24" s="95">
        <v>57100</v>
      </c>
      <c r="G24" s="147">
        <f>SUM(C24:F24)</f>
        <v>57100</v>
      </c>
      <c r="H24" s="190"/>
      <c r="I24" s="190"/>
      <c r="J24" s="191"/>
      <c r="K24" s="192"/>
      <c r="L24" s="192"/>
      <c r="M24" s="192"/>
      <c r="N24" s="192"/>
      <c r="O24" s="191"/>
      <c r="P24" s="150"/>
      <c r="Q24" s="131"/>
      <c r="R24" s="132">
        <f t="shared" si="20"/>
        <v>0</v>
      </c>
      <c r="S24" s="133"/>
      <c r="T24" s="134">
        <v>57100</v>
      </c>
      <c r="U24" s="134"/>
      <c r="V24" s="134"/>
      <c r="W24" s="134"/>
      <c r="X24" s="135">
        <f t="shared" si="21"/>
        <v>57100</v>
      </c>
      <c r="Y24" s="136"/>
      <c r="Z24" s="136"/>
      <c r="AA24" s="136"/>
      <c r="AB24" s="137">
        <f t="shared" si="0"/>
        <v>0</v>
      </c>
      <c r="AC24" s="138">
        <f t="shared" si="16"/>
        <v>57100</v>
      </c>
      <c r="AD24" s="110"/>
      <c r="AE24" s="110"/>
      <c r="AF24" s="110"/>
      <c r="AG24" s="205">
        <f t="shared" si="6"/>
        <v>0</v>
      </c>
      <c r="AH24" s="111"/>
      <c r="AI24" s="112"/>
      <c r="AJ24" s="112"/>
      <c r="AK24" s="112"/>
      <c r="AL24" s="112"/>
      <c r="AM24" s="112"/>
      <c r="AN24" s="204">
        <f t="shared" si="1"/>
        <v>0</v>
      </c>
      <c r="AO24" s="201"/>
      <c r="AP24" s="201"/>
      <c r="AQ24" s="201"/>
      <c r="AR24" s="201"/>
      <c r="AS24" s="201"/>
      <c r="AT24" s="203">
        <f t="shared" si="17"/>
        <v>0</v>
      </c>
      <c r="AU24" s="206">
        <f t="shared" si="2"/>
        <v>0</v>
      </c>
      <c r="AV24" s="150"/>
      <c r="AW24" s="131"/>
      <c r="AX24" s="131">
        <f t="shared" si="3"/>
        <v>0</v>
      </c>
      <c r="AY24" s="132">
        <f t="shared" si="7"/>
        <v>0</v>
      </c>
      <c r="AZ24" s="133"/>
      <c r="BA24" s="134">
        <v>57100</v>
      </c>
      <c r="BB24" s="134"/>
      <c r="BC24" s="134"/>
      <c r="BD24" s="134"/>
      <c r="BE24" s="134"/>
      <c r="BF24" s="134"/>
      <c r="BG24" s="135">
        <f t="shared" si="8"/>
        <v>57100</v>
      </c>
      <c r="BH24" s="211"/>
      <c r="BI24" s="136"/>
      <c r="BJ24" s="136"/>
      <c r="BK24" s="136"/>
      <c r="BL24" s="136"/>
      <c r="BM24" s="137">
        <f t="shared" si="4"/>
        <v>0</v>
      </c>
      <c r="BN24" s="138">
        <f t="shared" si="18"/>
        <v>57100</v>
      </c>
      <c r="BO24" s="111"/>
      <c r="BP24" s="112"/>
      <c r="BQ24" s="112"/>
      <c r="BR24" s="112"/>
      <c r="BS24" s="204">
        <f t="shared" si="5"/>
        <v>0</v>
      </c>
      <c r="BT24" s="201"/>
      <c r="BU24" s="201"/>
      <c r="BV24" s="201"/>
      <c r="BW24" s="201"/>
      <c r="BX24" s="201"/>
      <c r="BY24" s="203">
        <f t="shared" si="19"/>
        <v>0</v>
      </c>
      <c r="BZ24" s="206">
        <f t="shared" si="9"/>
        <v>0</v>
      </c>
      <c r="CA24" s="321">
        <f t="shared" si="10"/>
        <v>0</v>
      </c>
      <c r="CB24" s="322">
        <f t="shared" si="11"/>
        <v>0</v>
      </c>
      <c r="CC24" s="322">
        <f t="shared" si="12"/>
        <v>0</v>
      </c>
      <c r="CD24" s="137">
        <f t="shared" si="13"/>
        <v>0</v>
      </c>
      <c r="CE24" s="134"/>
      <c r="CF24" s="134">
        <v>57100</v>
      </c>
      <c r="CG24" s="134"/>
      <c r="CH24" s="134"/>
      <c r="CI24" s="134"/>
      <c r="CJ24" s="134"/>
      <c r="CK24" s="329"/>
      <c r="CL24" s="329"/>
      <c r="CM24" s="135">
        <f t="shared" si="14"/>
        <v>57100</v>
      </c>
      <c r="CN24" s="211"/>
      <c r="CO24" s="136"/>
      <c r="CP24" s="136"/>
      <c r="CQ24" s="136"/>
      <c r="CR24" s="136"/>
      <c r="CS24" s="413"/>
      <c r="CT24" s="136"/>
      <c r="CU24" s="137">
        <f t="shared" si="15"/>
        <v>0</v>
      </c>
      <c r="CV24" s="138">
        <f aca="true" t="shared" si="22" ref="CV24:CV33">CD24+CM24+CU24</f>
        <v>57100</v>
      </c>
    </row>
    <row r="25" spans="1:100" ht="19.5" customHeight="1">
      <c r="A25" s="419" t="s">
        <v>321</v>
      </c>
      <c r="B25" s="418" t="s">
        <v>377</v>
      </c>
      <c r="C25" s="93"/>
      <c r="D25" s="93"/>
      <c r="E25" s="94"/>
      <c r="F25" s="95"/>
      <c r="G25" s="147"/>
      <c r="H25" s="190"/>
      <c r="I25" s="190"/>
      <c r="J25" s="191"/>
      <c r="K25" s="192"/>
      <c r="L25" s="192">
        <v>200000</v>
      </c>
      <c r="M25" s="192"/>
      <c r="N25" s="193">
        <v>320390</v>
      </c>
      <c r="O25" s="191"/>
      <c r="P25" s="150"/>
      <c r="Q25" s="131"/>
      <c r="R25" s="132">
        <f t="shared" si="20"/>
        <v>0</v>
      </c>
      <c r="S25" s="133"/>
      <c r="T25" s="134"/>
      <c r="U25" s="134">
        <v>200000</v>
      </c>
      <c r="V25" s="134"/>
      <c r="W25" s="134">
        <v>320390</v>
      </c>
      <c r="X25" s="135">
        <f t="shared" si="21"/>
        <v>520390</v>
      </c>
      <c r="Y25" s="136">
        <v>1614373</v>
      </c>
      <c r="Z25" s="136"/>
      <c r="AA25" s="136"/>
      <c r="AB25" s="137">
        <f t="shared" si="0"/>
        <v>1614373</v>
      </c>
      <c r="AC25" s="138">
        <f t="shared" si="16"/>
        <v>2134763</v>
      </c>
      <c r="AD25" s="110"/>
      <c r="AE25" s="110"/>
      <c r="AF25" s="110"/>
      <c r="AG25" s="205">
        <f t="shared" si="6"/>
        <v>0</v>
      </c>
      <c r="AH25" s="111"/>
      <c r="AI25" s="112"/>
      <c r="AJ25" s="112">
        <v>-200000</v>
      </c>
      <c r="AK25" s="112"/>
      <c r="AL25" s="112"/>
      <c r="AM25" s="112"/>
      <c r="AN25" s="204">
        <f t="shared" si="1"/>
        <v>-200000</v>
      </c>
      <c r="AO25" s="201"/>
      <c r="AP25" s="201"/>
      <c r="AQ25" s="201"/>
      <c r="AR25" s="201"/>
      <c r="AS25" s="201"/>
      <c r="AT25" s="203">
        <f t="shared" si="17"/>
        <v>0</v>
      </c>
      <c r="AU25" s="206">
        <f t="shared" si="2"/>
        <v>-200000</v>
      </c>
      <c r="AV25" s="150"/>
      <c r="AW25" s="131"/>
      <c r="AX25" s="131">
        <f t="shared" si="3"/>
        <v>0</v>
      </c>
      <c r="AY25" s="132">
        <f t="shared" si="7"/>
        <v>0</v>
      </c>
      <c r="AZ25" s="133"/>
      <c r="BA25" s="134"/>
      <c r="BB25" s="134">
        <f>L25+AJ25</f>
        <v>0</v>
      </c>
      <c r="BC25" s="134"/>
      <c r="BD25" s="134"/>
      <c r="BE25" s="134"/>
      <c r="BF25" s="134">
        <v>320390</v>
      </c>
      <c r="BG25" s="135">
        <f t="shared" si="8"/>
        <v>320390</v>
      </c>
      <c r="BH25" s="211"/>
      <c r="BI25" s="136">
        <v>1614373</v>
      </c>
      <c r="BJ25" s="136"/>
      <c r="BK25" s="136"/>
      <c r="BL25" s="136"/>
      <c r="BM25" s="137">
        <f t="shared" si="4"/>
        <v>1614373</v>
      </c>
      <c r="BN25" s="138">
        <f t="shared" si="18"/>
        <v>1934763</v>
      </c>
      <c r="BO25" s="111"/>
      <c r="BP25" s="112"/>
      <c r="BQ25" s="112"/>
      <c r="BR25" s="112"/>
      <c r="BS25" s="204">
        <f t="shared" si="5"/>
        <v>0</v>
      </c>
      <c r="BT25" s="201"/>
      <c r="BU25" s="201"/>
      <c r="BV25" s="201"/>
      <c r="BW25" s="201"/>
      <c r="BX25" s="201"/>
      <c r="BY25" s="203">
        <f t="shared" si="19"/>
        <v>0</v>
      </c>
      <c r="BZ25" s="206">
        <f t="shared" si="9"/>
        <v>0</v>
      </c>
      <c r="CA25" s="321">
        <f t="shared" si="10"/>
        <v>0</v>
      </c>
      <c r="CB25" s="322">
        <f t="shared" si="11"/>
        <v>0</v>
      </c>
      <c r="CC25" s="322">
        <f t="shared" si="12"/>
        <v>0</v>
      </c>
      <c r="CD25" s="137">
        <f t="shared" si="13"/>
        <v>0</v>
      </c>
      <c r="CE25" s="134"/>
      <c r="CF25" s="134"/>
      <c r="CG25" s="134"/>
      <c r="CH25" s="134"/>
      <c r="CI25" s="134"/>
      <c r="CJ25" s="134">
        <v>320390</v>
      </c>
      <c r="CK25" s="329"/>
      <c r="CL25" s="329"/>
      <c r="CM25" s="135">
        <f t="shared" si="14"/>
        <v>320390</v>
      </c>
      <c r="CN25" s="211"/>
      <c r="CO25" s="136">
        <v>1614373</v>
      </c>
      <c r="CP25" s="136"/>
      <c r="CQ25" s="136"/>
      <c r="CR25" s="136"/>
      <c r="CS25" s="413"/>
      <c r="CT25" s="136"/>
      <c r="CU25" s="137">
        <f t="shared" si="15"/>
        <v>1614373</v>
      </c>
      <c r="CV25" s="138">
        <f t="shared" si="22"/>
        <v>1934763</v>
      </c>
    </row>
    <row r="26" spans="1:100" ht="19.5" customHeight="1">
      <c r="A26" s="419" t="s">
        <v>270</v>
      </c>
      <c r="B26" s="420" t="s">
        <v>421</v>
      </c>
      <c r="C26" s="96">
        <v>792522</v>
      </c>
      <c r="D26" s="96"/>
      <c r="E26" s="94"/>
      <c r="F26" s="95"/>
      <c r="G26" s="147">
        <f aca="true" t="shared" si="23" ref="G26:G33">SUM(C26:F26)</f>
        <v>792522</v>
      </c>
      <c r="H26" s="194"/>
      <c r="I26" s="194"/>
      <c r="J26" s="191"/>
      <c r="K26" s="192"/>
      <c r="L26" s="192"/>
      <c r="M26" s="192"/>
      <c r="N26" s="192"/>
      <c r="O26" s="191"/>
      <c r="P26" s="150">
        <f>C26+H26</f>
        <v>792522</v>
      </c>
      <c r="Q26" s="131"/>
      <c r="R26" s="132">
        <f t="shared" si="20"/>
        <v>792522</v>
      </c>
      <c r="S26" s="133"/>
      <c r="T26" s="134"/>
      <c r="U26" s="134"/>
      <c r="V26" s="134"/>
      <c r="W26" s="134"/>
      <c r="X26" s="135">
        <f t="shared" si="21"/>
        <v>0</v>
      </c>
      <c r="Y26" s="136"/>
      <c r="Z26" s="136"/>
      <c r="AA26" s="136"/>
      <c r="AB26" s="137">
        <f t="shared" si="0"/>
        <v>0</v>
      </c>
      <c r="AC26" s="138">
        <f t="shared" si="16"/>
        <v>792522</v>
      </c>
      <c r="AD26" s="113"/>
      <c r="AE26" s="113"/>
      <c r="AF26" s="113">
        <v>25000</v>
      </c>
      <c r="AG26" s="205">
        <f t="shared" si="6"/>
        <v>25000</v>
      </c>
      <c r="AH26" s="111"/>
      <c r="AI26" s="112"/>
      <c r="AJ26" s="112"/>
      <c r="AK26" s="112"/>
      <c r="AL26" s="112"/>
      <c r="AM26" s="112"/>
      <c r="AN26" s="204">
        <f t="shared" si="1"/>
        <v>0</v>
      </c>
      <c r="AO26" s="201"/>
      <c r="AP26" s="201"/>
      <c r="AQ26" s="201"/>
      <c r="AR26" s="201"/>
      <c r="AS26" s="201"/>
      <c r="AT26" s="203">
        <f t="shared" si="17"/>
        <v>0</v>
      </c>
      <c r="AU26" s="206">
        <f t="shared" si="2"/>
        <v>25000</v>
      </c>
      <c r="AV26" s="150">
        <f>AD26+P26</f>
        <v>792522</v>
      </c>
      <c r="AW26" s="150"/>
      <c r="AX26" s="131">
        <f>AF26</f>
        <v>25000</v>
      </c>
      <c r="AY26" s="132">
        <f t="shared" si="7"/>
        <v>817522</v>
      </c>
      <c r="AZ26" s="133"/>
      <c r="BA26" s="134"/>
      <c r="BB26" s="134"/>
      <c r="BC26" s="134"/>
      <c r="BD26" s="134"/>
      <c r="BE26" s="134"/>
      <c r="BF26" s="134"/>
      <c r="BG26" s="135">
        <f t="shared" si="8"/>
        <v>0</v>
      </c>
      <c r="BH26" s="211"/>
      <c r="BI26" s="136"/>
      <c r="BJ26" s="136"/>
      <c r="BK26" s="136"/>
      <c r="BL26" s="136"/>
      <c r="BM26" s="137">
        <f t="shared" si="4"/>
        <v>0</v>
      </c>
      <c r="BN26" s="138">
        <f t="shared" si="18"/>
        <v>817522</v>
      </c>
      <c r="BO26" s="111"/>
      <c r="BP26" s="112"/>
      <c r="BQ26" s="112"/>
      <c r="BR26" s="112"/>
      <c r="BS26" s="204">
        <f t="shared" si="5"/>
        <v>0</v>
      </c>
      <c r="BT26" s="201">
        <v>200000</v>
      </c>
      <c r="BU26" s="201"/>
      <c r="BV26" s="201"/>
      <c r="BW26" s="201"/>
      <c r="BX26" s="201"/>
      <c r="BY26" s="203">
        <f t="shared" si="19"/>
        <v>200000</v>
      </c>
      <c r="BZ26" s="206">
        <f t="shared" si="9"/>
        <v>200000</v>
      </c>
      <c r="CA26" s="321">
        <f t="shared" si="10"/>
        <v>792522</v>
      </c>
      <c r="CB26" s="322">
        <f t="shared" si="11"/>
        <v>0</v>
      </c>
      <c r="CC26" s="322">
        <f t="shared" si="12"/>
        <v>25000</v>
      </c>
      <c r="CD26" s="137">
        <f t="shared" si="13"/>
        <v>817522</v>
      </c>
      <c r="CE26" s="134"/>
      <c r="CF26" s="134"/>
      <c r="CG26" s="134"/>
      <c r="CH26" s="134"/>
      <c r="CI26" s="134"/>
      <c r="CJ26" s="134"/>
      <c r="CK26" s="329"/>
      <c r="CL26" s="329"/>
      <c r="CM26" s="135">
        <f t="shared" si="14"/>
        <v>0</v>
      </c>
      <c r="CN26" s="211"/>
      <c r="CO26" s="136"/>
      <c r="CP26" s="136"/>
      <c r="CQ26" s="136"/>
      <c r="CR26" s="136"/>
      <c r="CS26" s="413">
        <v>91195</v>
      </c>
      <c r="CT26" s="136">
        <v>400000</v>
      </c>
      <c r="CU26" s="137">
        <f t="shared" si="15"/>
        <v>491195</v>
      </c>
      <c r="CV26" s="138">
        <f t="shared" si="22"/>
        <v>1308717</v>
      </c>
    </row>
    <row r="27" spans="1:100" ht="19.5" customHeight="1">
      <c r="A27" s="419" t="s">
        <v>271</v>
      </c>
      <c r="B27" s="421" t="s">
        <v>376</v>
      </c>
      <c r="C27" s="96"/>
      <c r="D27" s="96">
        <v>895269</v>
      </c>
      <c r="E27" s="94"/>
      <c r="F27" s="95"/>
      <c r="G27" s="147">
        <f t="shared" si="23"/>
        <v>895269</v>
      </c>
      <c r="H27" s="194"/>
      <c r="I27" s="194"/>
      <c r="J27" s="191"/>
      <c r="K27" s="192"/>
      <c r="L27" s="192"/>
      <c r="M27" s="192"/>
      <c r="N27" s="192"/>
      <c r="O27" s="191"/>
      <c r="P27" s="150"/>
      <c r="Q27" s="131">
        <f>I27+D27</f>
        <v>895269</v>
      </c>
      <c r="R27" s="132">
        <f t="shared" si="20"/>
        <v>895269</v>
      </c>
      <c r="S27" s="133"/>
      <c r="T27" s="134"/>
      <c r="U27" s="134"/>
      <c r="V27" s="134"/>
      <c r="W27" s="134"/>
      <c r="X27" s="135">
        <f t="shared" si="21"/>
        <v>0</v>
      </c>
      <c r="Y27" s="136"/>
      <c r="Z27" s="136"/>
      <c r="AA27" s="136"/>
      <c r="AB27" s="137">
        <f t="shared" si="0"/>
        <v>0</v>
      </c>
      <c r="AC27" s="138">
        <f t="shared" si="16"/>
        <v>895269</v>
      </c>
      <c r="AD27" s="113"/>
      <c r="AE27" s="113"/>
      <c r="AF27" s="113"/>
      <c r="AG27" s="205">
        <f t="shared" si="6"/>
        <v>0</v>
      </c>
      <c r="AH27" s="111"/>
      <c r="AI27" s="112"/>
      <c r="AJ27" s="112"/>
      <c r="AK27" s="112"/>
      <c r="AL27" s="112"/>
      <c r="AM27" s="112"/>
      <c r="AN27" s="204">
        <f t="shared" si="1"/>
        <v>0</v>
      </c>
      <c r="AO27" s="201"/>
      <c r="AP27" s="201"/>
      <c r="AQ27" s="201"/>
      <c r="AR27" s="201"/>
      <c r="AS27" s="201"/>
      <c r="AT27" s="203">
        <f t="shared" si="17"/>
        <v>0</v>
      </c>
      <c r="AU27" s="206">
        <f t="shared" si="2"/>
        <v>0</v>
      </c>
      <c r="AV27" s="150">
        <f>AD27+P27</f>
        <v>0</v>
      </c>
      <c r="AW27" s="150">
        <f>AE27+Q27</f>
        <v>895269</v>
      </c>
      <c r="AX27" s="131"/>
      <c r="AY27" s="132">
        <f t="shared" si="7"/>
        <v>895269</v>
      </c>
      <c r="AZ27" s="133"/>
      <c r="BA27" s="134"/>
      <c r="BB27" s="134"/>
      <c r="BC27" s="134"/>
      <c r="BD27" s="134"/>
      <c r="BE27" s="134"/>
      <c r="BF27" s="134"/>
      <c r="BG27" s="135">
        <f t="shared" si="8"/>
        <v>0</v>
      </c>
      <c r="BH27" s="211"/>
      <c r="BI27" s="136"/>
      <c r="BJ27" s="136"/>
      <c r="BK27" s="136"/>
      <c r="BL27" s="136"/>
      <c r="BM27" s="137">
        <f t="shared" si="4"/>
        <v>0</v>
      </c>
      <c r="BN27" s="138">
        <f t="shared" si="18"/>
        <v>895269</v>
      </c>
      <c r="BO27" s="111"/>
      <c r="BP27" s="112"/>
      <c r="BQ27" s="112"/>
      <c r="BR27" s="112"/>
      <c r="BS27" s="204">
        <f t="shared" si="5"/>
        <v>0</v>
      </c>
      <c r="BT27" s="201"/>
      <c r="BU27" s="201"/>
      <c r="BV27" s="201"/>
      <c r="BW27" s="201"/>
      <c r="BX27" s="201"/>
      <c r="BY27" s="203">
        <f t="shared" si="19"/>
        <v>0</v>
      </c>
      <c r="BZ27" s="206">
        <f t="shared" si="9"/>
        <v>0</v>
      </c>
      <c r="CA27" s="321">
        <f t="shared" si="10"/>
        <v>0</v>
      </c>
      <c r="CB27" s="322">
        <f t="shared" si="11"/>
        <v>895269</v>
      </c>
      <c r="CC27" s="322">
        <f t="shared" si="12"/>
        <v>0</v>
      </c>
      <c r="CD27" s="137">
        <f t="shared" si="13"/>
        <v>895269</v>
      </c>
      <c r="CE27" s="134"/>
      <c r="CF27" s="134"/>
      <c r="CG27" s="134"/>
      <c r="CH27" s="134"/>
      <c r="CI27" s="134"/>
      <c r="CJ27" s="134"/>
      <c r="CK27" s="329"/>
      <c r="CL27" s="329"/>
      <c r="CM27" s="135">
        <f t="shared" si="14"/>
        <v>0</v>
      </c>
      <c r="CN27" s="211"/>
      <c r="CO27" s="136"/>
      <c r="CP27" s="136"/>
      <c r="CQ27" s="136"/>
      <c r="CR27" s="136"/>
      <c r="CS27" s="413">
        <v>29785</v>
      </c>
      <c r="CT27" s="136">
        <v>200000</v>
      </c>
      <c r="CU27" s="137">
        <f t="shared" si="15"/>
        <v>229785</v>
      </c>
      <c r="CV27" s="138">
        <f t="shared" si="22"/>
        <v>1125054</v>
      </c>
    </row>
    <row r="28" spans="1:100" s="101" customFormat="1" ht="19.5" customHeight="1">
      <c r="A28" s="422"/>
      <c r="B28" s="423" t="s">
        <v>272</v>
      </c>
      <c r="C28" s="99">
        <f>SUM(C17:C27)</f>
        <v>792522</v>
      </c>
      <c r="D28" s="99">
        <f>SUM(D17:D27)</f>
        <v>895269</v>
      </c>
      <c r="E28" s="100">
        <f>SUM(E17:E24)</f>
        <v>55878</v>
      </c>
      <c r="F28" s="100">
        <f>SUM(F17:F24)</f>
        <v>295938</v>
      </c>
      <c r="G28" s="148">
        <f t="shared" si="23"/>
        <v>2039607</v>
      </c>
      <c r="H28" s="195">
        <f>SUM(H17:H27)</f>
        <v>0</v>
      </c>
      <c r="I28" s="195">
        <f>SUM(I17:I27)</f>
        <v>0</v>
      </c>
      <c r="J28" s="196">
        <f>SUM(J17:J24)</f>
        <v>0</v>
      </c>
      <c r="K28" s="196">
        <f>SUM(K17:K24)</f>
        <v>0</v>
      </c>
      <c r="L28" s="196"/>
      <c r="M28" s="196"/>
      <c r="N28" s="196"/>
      <c r="O28" s="196">
        <f>SUM(H28:K28)</f>
        <v>0</v>
      </c>
      <c r="P28" s="151">
        <f>SUM(P17:P27)</f>
        <v>792522</v>
      </c>
      <c r="Q28" s="139">
        <f>SUM(Q17:Q27)</f>
        <v>895269</v>
      </c>
      <c r="R28" s="132">
        <f t="shared" si="20"/>
        <v>1687791</v>
      </c>
      <c r="S28" s="140">
        <f>SUM(S17:S27)</f>
        <v>55878</v>
      </c>
      <c r="T28" s="141">
        <f>SUM(T17:T27)</f>
        <v>295938</v>
      </c>
      <c r="U28" s="141">
        <f>SUM(U17:U27)</f>
        <v>200000</v>
      </c>
      <c r="V28" s="141">
        <f>SUM(V17:V27)</f>
        <v>0</v>
      </c>
      <c r="W28" s="141">
        <f>SUM(W17:W27)</f>
        <v>320390</v>
      </c>
      <c r="X28" s="135">
        <f>SUM(S28:W28)</f>
        <v>872206</v>
      </c>
      <c r="Y28" s="142">
        <f>SUM(Y17:Y27)</f>
        <v>1614373</v>
      </c>
      <c r="Z28" s="142">
        <f>SUM(Z17:Z27)</f>
        <v>93804</v>
      </c>
      <c r="AA28" s="142">
        <f>SUM(AA17:AA27)</f>
        <v>0</v>
      </c>
      <c r="AB28" s="137">
        <f t="shared" si="0"/>
        <v>1708177</v>
      </c>
      <c r="AC28" s="138">
        <f t="shared" si="16"/>
        <v>4268174</v>
      </c>
      <c r="AD28" s="114">
        <f aca="true" t="shared" si="24" ref="AD28:AM28">SUM(AD17:AD27)</f>
        <v>0</v>
      </c>
      <c r="AE28" s="114">
        <f t="shared" si="24"/>
        <v>0</v>
      </c>
      <c r="AF28" s="114">
        <f t="shared" si="24"/>
        <v>33500</v>
      </c>
      <c r="AG28" s="114">
        <f t="shared" si="24"/>
        <v>33500</v>
      </c>
      <c r="AH28" s="207">
        <f t="shared" si="24"/>
        <v>0</v>
      </c>
      <c r="AI28" s="207">
        <f t="shared" si="24"/>
        <v>20000</v>
      </c>
      <c r="AJ28" s="207">
        <f t="shared" si="24"/>
        <v>-200000</v>
      </c>
      <c r="AK28" s="207">
        <f t="shared" si="24"/>
        <v>0</v>
      </c>
      <c r="AL28" s="207">
        <f t="shared" si="24"/>
        <v>30000</v>
      </c>
      <c r="AM28" s="207">
        <f t="shared" si="24"/>
        <v>0</v>
      </c>
      <c r="AN28" s="207">
        <f t="shared" si="1"/>
        <v>-150000</v>
      </c>
      <c r="AO28" s="202">
        <f>SUM(AO18:AO27)</f>
        <v>0</v>
      </c>
      <c r="AP28" s="202">
        <f>SUM(AP18:AP27)</f>
        <v>0</v>
      </c>
      <c r="AQ28" s="202">
        <f>SUM(AQ18:AQ27)</f>
        <v>0</v>
      </c>
      <c r="AR28" s="202">
        <f>SUM(AR18:AR27)</f>
        <v>100000</v>
      </c>
      <c r="AS28" s="202">
        <f>SUM(AS18:AS27)</f>
        <v>619000</v>
      </c>
      <c r="AT28" s="203">
        <f aca="true" t="shared" si="25" ref="AT28:AT33">SUM(AO28:AS28)</f>
        <v>719000</v>
      </c>
      <c r="AU28" s="206">
        <f t="shared" si="2"/>
        <v>602500</v>
      </c>
      <c r="AV28" s="151">
        <f>SUM(AV17:AV27)</f>
        <v>792522</v>
      </c>
      <c r="AW28" s="139">
        <f>SUM(AW17:AW27)</f>
        <v>895269</v>
      </c>
      <c r="AX28" s="139">
        <f>SUM(AX17:AX27)</f>
        <v>33500</v>
      </c>
      <c r="AY28" s="132">
        <f>SUM(AV28:AX28)</f>
        <v>1721291</v>
      </c>
      <c r="AZ28" s="140">
        <f aca="true" t="shared" si="26" ref="AZ28:BF28">SUM(AZ17:AZ27)</f>
        <v>55878</v>
      </c>
      <c r="BA28" s="141">
        <f t="shared" si="26"/>
        <v>315938</v>
      </c>
      <c r="BB28" s="141">
        <f t="shared" si="26"/>
        <v>0</v>
      </c>
      <c r="BC28" s="141">
        <f t="shared" si="26"/>
        <v>0</v>
      </c>
      <c r="BD28" s="141">
        <f t="shared" si="26"/>
        <v>30000</v>
      </c>
      <c r="BE28" s="141">
        <f t="shared" si="26"/>
        <v>0</v>
      </c>
      <c r="BF28" s="141">
        <f t="shared" si="26"/>
        <v>320390</v>
      </c>
      <c r="BG28" s="135">
        <f aca="true" t="shared" si="27" ref="BG28:BG33">SUM(AZ28:BF28)</f>
        <v>722206</v>
      </c>
      <c r="BH28" s="211">
        <f>SUM(BH17:BH27)</f>
        <v>100000</v>
      </c>
      <c r="BI28" s="211">
        <f>SUM(BI17:BI27)</f>
        <v>1614373</v>
      </c>
      <c r="BJ28" s="211">
        <f>SUM(BJ17:BJ27)</f>
        <v>93804</v>
      </c>
      <c r="BK28" s="211">
        <f>SUM(BK17:BK27)</f>
        <v>619000</v>
      </c>
      <c r="BL28" s="211">
        <f>SUM(BL17:BL27)</f>
        <v>0</v>
      </c>
      <c r="BM28" s="137">
        <f>SUM(BH28:BL28)</f>
        <v>2427177</v>
      </c>
      <c r="BN28" s="138">
        <f t="shared" si="18"/>
        <v>4870674</v>
      </c>
      <c r="BO28" s="207">
        <f>SUM(BO17:BO27)</f>
        <v>0</v>
      </c>
      <c r="BP28" s="207">
        <f>SUM(BP17:BP27)</f>
        <v>0</v>
      </c>
      <c r="BQ28" s="207">
        <f>SUM(BQ17:BQ27)</f>
        <v>0</v>
      </c>
      <c r="BR28" s="207">
        <f>SUM(BR17:BR27)</f>
        <v>0</v>
      </c>
      <c r="BS28" s="207">
        <f t="shared" si="5"/>
        <v>0</v>
      </c>
      <c r="BT28" s="202">
        <f>SUM(BT18:BT27)</f>
        <v>200000</v>
      </c>
      <c r="BU28" s="202">
        <f>SUM(BU18:BU27)</f>
        <v>0</v>
      </c>
      <c r="BV28" s="202">
        <f>SUM(BV18:BV27)</f>
        <v>0</v>
      </c>
      <c r="BW28" s="202">
        <f>SUM(BW18:BW27)</f>
        <v>0</v>
      </c>
      <c r="BX28" s="202">
        <f>SUM(BX18:BX27)</f>
        <v>0</v>
      </c>
      <c r="BY28" s="203">
        <f t="shared" si="19"/>
        <v>200000</v>
      </c>
      <c r="BZ28" s="206">
        <f t="shared" si="9"/>
        <v>200000</v>
      </c>
      <c r="CA28" s="323">
        <f>SUM(CA17:CA27)</f>
        <v>792522</v>
      </c>
      <c r="CB28" s="324">
        <f>SUM(CB17:CB27)</f>
        <v>895269</v>
      </c>
      <c r="CC28" s="324">
        <f>SUM(CC17:CC27)</f>
        <v>33500</v>
      </c>
      <c r="CD28" s="137">
        <f>SUM(CA28:CC28)</f>
        <v>1721291</v>
      </c>
      <c r="CE28" s="141">
        <f aca="true" t="shared" si="28" ref="CE28:CL28">SUM(CE17:CE27)</f>
        <v>55878</v>
      </c>
      <c r="CF28" s="141">
        <f t="shared" si="28"/>
        <v>315938</v>
      </c>
      <c r="CG28" s="141">
        <f t="shared" si="28"/>
        <v>0</v>
      </c>
      <c r="CH28" s="141">
        <f t="shared" si="28"/>
        <v>30000</v>
      </c>
      <c r="CI28" s="141">
        <f t="shared" si="28"/>
        <v>0</v>
      </c>
      <c r="CJ28" s="141">
        <f t="shared" si="28"/>
        <v>320390</v>
      </c>
      <c r="CK28" s="141">
        <f t="shared" si="28"/>
        <v>850000</v>
      </c>
      <c r="CL28" s="141">
        <f t="shared" si="28"/>
        <v>150000</v>
      </c>
      <c r="CM28" s="135">
        <f t="shared" si="14"/>
        <v>1722206</v>
      </c>
      <c r="CN28" s="211">
        <f aca="true" t="shared" si="29" ref="CN28:CT28">SUM(CN17:CN27)</f>
        <v>100000</v>
      </c>
      <c r="CO28" s="211">
        <f t="shared" si="29"/>
        <v>1614373</v>
      </c>
      <c r="CP28" s="211">
        <f t="shared" si="29"/>
        <v>93804</v>
      </c>
      <c r="CQ28" s="211">
        <f t="shared" si="29"/>
        <v>619000</v>
      </c>
      <c r="CR28" s="211">
        <f t="shared" si="29"/>
        <v>0</v>
      </c>
      <c r="CS28" s="211">
        <f t="shared" si="29"/>
        <v>151645</v>
      </c>
      <c r="CT28" s="211">
        <f t="shared" si="29"/>
        <v>600000</v>
      </c>
      <c r="CU28" s="137">
        <f t="shared" si="15"/>
        <v>3178822</v>
      </c>
      <c r="CV28" s="138">
        <f t="shared" si="22"/>
        <v>6622319</v>
      </c>
    </row>
    <row r="29" spans="1:100" ht="19.5" customHeight="1">
      <c r="A29" s="424" t="s">
        <v>273</v>
      </c>
      <c r="B29" s="425" t="s">
        <v>375</v>
      </c>
      <c r="C29" s="102"/>
      <c r="D29" s="102"/>
      <c r="E29" s="103">
        <v>5766953</v>
      </c>
      <c r="F29" s="103">
        <v>2106770</v>
      </c>
      <c r="G29" s="147">
        <f t="shared" si="23"/>
        <v>7873723</v>
      </c>
      <c r="H29" s="197"/>
      <c r="I29" s="197"/>
      <c r="J29" s="198">
        <v>1279752</v>
      </c>
      <c r="K29" s="198">
        <v>460039</v>
      </c>
      <c r="L29" s="198"/>
      <c r="M29" s="198"/>
      <c r="N29" s="198"/>
      <c r="O29" s="191">
        <f>SUM(H29:K29)</f>
        <v>1739791</v>
      </c>
      <c r="P29" s="152"/>
      <c r="Q29" s="143"/>
      <c r="R29" s="132">
        <f t="shared" si="20"/>
        <v>0</v>
      </c>
      <c r="S29" s="144">
        <f>J29+E29</f>
        <v>7046705</v>
      </c>
      <c r="T29" s="145">
        <f>K29+F29</f>
        <v>2566809</v>
      </c>
      <c r="U29" s="145"/>
      <c r="V29" s="145"/>
      <c r="W29" s="145"/>
      <c r="X29" s="135">
        <f t="shared" si="21"/>
        <v>9613514</v>
      </c>
      <c r="Y29" s="136"/>
      <c r="Z29" s="136"/>
      <c r="AA29" s="136">
        <v>22000</v>
      </c>
      <c r="AB29" s="137">
        <f t="shared" si="0"/>
        <v>22000</v>
      </c>
      <c r="AC29" s="138">
        <f t="shared" si="16"/>
        <v>9635514</v>
      </c>
      <c r="AD29" s="116"/>
      <c r="AE29" s="116"/>
      <c r="AF29" s="185">
        <v>200000</v>
      </c>
      <c r="AG29" s="114">
        <f>SUM(AD29:AF29)</f>
        <v>200000</v>
      </c>
      <c r="AH29" s="208"/>
      <c r="AI29" s="208"/>
      <c r="AJ29" s="208"/>
      <c r="AK29" s="208"/>
      <c r="AL29" s="208"/>
      <c r="AM29" s="208"/>
      <c r="AN29" s="113">
        <f t="shared" si="1"/>
        <v>0</v>
      </c>
      <c r="AO29" s="201"/>
      <c r="AP29" s="201"/>
      <c r="AQ29" s="201"/>
      <c r="AR29" s="201"/>
      <c r="AS29" s="201"/>
      <c r="AT29" s="203">
        <f t="shared" si="25"/>
        <v>0</v>
      </c>
      <c r="AU29" s="206">
        <f>AG29+AN29+AT29</f>
        <v>200000</v>
      </c>
      <c r="AV29" s="152"/>
      <c r="AW29" s="143"/>
      <c r="AX29" s="131">
        <f>AG29+R29</f>
        <v>200000</v>
      </c>
      <c r="AY29" s="132">
        <f t="shared" si="7"/>
        <v>200000</v>
      </c>
      <c r="AZ29" s="144">
        <f>S29</f>
        <v>7046705</v>
      </c>
      <c r="BA29" s="145">
        <f>T29</f>
        <v>2566809</v>
      </c>
      <c r="BB29" s="145"/>
      <c r="BC29" s="145"/>
      <c r="BD29" s="145"/>
      <c r="BE29" s="145"/>
      <c r="BF29" s="145"/>
      <c r="BG29" s="135">
        <f t="shared" si="27"/>
        <v>9613514</v>
      </c>
      <c r="BH29" s="211"/>
      <c r="BI29" s="136"/>
      <c r="BJ29" s="136"/>
      <c r="BK29" s="136"/>
      <c r="BL29" s="136">
        <v>22000</v>
      </c>
      <c r="BM29" s="137">
        <f t="shared" si="4"/>
        <v>22000</v>
      </c>
      <c r="BN29" s="138">
        <f t="shared" si="18"/>
        <v>9835514</v>
      </c>
      <c r="BO29" s="208"/>
      <c r="BP29" s="208"/>
      <c r="BQ29" s="208"/>
      <c r="BR29" s="208"/>
      <c r="BS29" s="113">
        <f t="shared" si="5"/>
        <v>0</v>
      </c>
      <c r="BT29" s="201"/>
      <c r="BU29" s="201"/>
      <c r="BV29" s="201"/>
      <c r="BW29" s="201"/>
      <c r="BX29" s="201"/>
      <c r="BY29" s="203">
        <f t="shared" si="19"/>
        <v>0</v>
      </c>
      <c r="BZ29" s="206">
        <f t="shared" si="9"/>
        <v>0</v>
      </c>
      <c r="CA29" s="325"/>
      <c r="CB29" s="326"/>
      <c r="CC29" s="322">
        <f>AX29</f>
        <v>200000</v>
      </c>
      <c r="CD29" s="137">
        <f>SUM(CA29:CC29)</f>
        <v>200000</v>
      </c>
      <c r="CE29" s="145">
        <f>AZ29</f>
        <v>7046705</v>
      </c>
      <c r="CF29" s="145">
        <f>BA29</f>
        <v>2566809</v>
      </c>
      <c r="CG29" s="145"/>
      <c r="CH29" s="145"/>
      <c r="CI29" s="145"/>
      <c r="CJ29" s="145"/>
      <c r="CK29" s="331"/>
      <c r="CL29" s="331"/>
      <c r="CM29" s="135">
        <f t="shared" si="14"/>
        <v>9613514</v>
      </c>
      <c r="CN29" s="211"/>
      <c r="CO29" s="136"/>
      <c r="CP29" s="136"/>
      <c r="CQ29" s="136"/>
      <c r="CR29" s="136">
        <v>22000</v>
      </c>
      <c r="CS29" s="413">
        <v>30185</v>
      </c>
      <c r="CT29" s="136"/>
      <c r="CU29" s="137">
        <f t="shared" si="15"/>
        <v>52185</v>
      </c>
      <c r="CV29" s="138">
        <f t="shared" si="22"/>
        <v>9865699</v>
      </c>
    </row>
    <row r="30" spans="1:100" s="101" customFormat="1" ht="19.5" customHeight="1">
      <c r="A30" s="97"/>
      <c r="B30" s="98" t="s">
        <v>274</v>
      </c>
      <c r="C30" s="98"/>
      <c r="D30" s="98"/>
      <c r="E30" s="100">
        <f>SUM(E29)</f>
        <v>5766953</v>
      </c>
      <c r="F30" s="100">
        <f>SUM(F29)</f>
        <v>2106770</v>
      </c>
      <c r="G30" s="148">
        <f t="shared" si="23"/>
        <v>7873723</v>
      </c>
      <c r="H30" s="199"/>
      <c r="I30" s="199"/>
      <c r="J30" s="196">
        <f>SUM(J29)</f>
        <v>1279752</v>
      </c>
      <c r="K30" s="196">
        <f>SUM(K29)</f>
        <v>460039</v>
      </c>
      <c r="L30" s="196"/>
      <c r="M30" s="196"/>
      <c r="N30" s="196"/>
      <c r="O30" s="196">
        <f>SUM(H30:K30)</f>
        <v>1739791</v>
      </c>
      <c r="P30" s="151"/>
      <c r="Q30" s="139"/>
      <c r="R30" s="132">
        <f t="shared" si="20"/>
        <v>0</v>
      </c>
      <c r="S30" s="140">
        <f>SUM(S29)</f>
        <v>7046705</v>
      </c>
      <c r="T30" s="141">
        <f>SUM(T29)</f>
        <v>2566809</v>
      </c>
      <c r="U30" s="141">
        <f>SUM(U29)</f>
        <v>0</v>
      </c>
      <c r="V30" s="141">
        <f>SUM(V29)</f>
        <v>0</v>
      </c>
      <c r="W30" s="141">
        <f>SUM(W29)</f>
        <v>0</v>
      </c>
      <c r="X30" s="135">
        <f t="shared" si="21"/>
        <v>9613514</v>
      </c>
      <c r="Y30" s="142">
        <f>Y29</f>
        <v>0</v>
      </c>
      <c r="Z30" s="142">
        <f>Z29</f>
        <v>0</v>
      </c>
      <c r="AA30" s="142">
        <f>AA29</f>
        <v>22000</v>
      </c>
      <c r="AB30" s="137">
        <f t="shared" si="0"/>
        <v>22000</v>
      </c>
      <c r="AC30" s="138">
        <f t="shared" si="16"/>
        <v>9635514</v>
      </c>
      <c r="AD30" s="204">
        <f>SUM(AD29)</f>
        <v>0</v>
      </c>
      <c r="AE30" s="204">
        <f>SUM(AE29)</f>
        <v>0</v>
      </c>
      <c r="AF30" s="115">
        <f>SUM(AF29)</f>
        <v>200000</v>
      </c>
      <c r="AG30" s="114">
        <f>AG29</f>
        <v>200000</v>
      </c>
      <c r="AH30" s="207">
        <f aca="true" t="shared" si="30" ref="AH30:AM30">SUM(AH29)</f>
        <v>0</v>
      </c>
      <c r="AI30" s="207">
        <f t="shared" si="30"/>
        <v>0</v>
      </c>
      <c r="AJ30" s="207">
        <f t="shared" si="30"/>
        <v>0</v>
      </c>
      <c r="AK30" s="207">
        <f t="shared" si="30"/>
        <v>0</v>
      </c>
      <c r="AL30" s="207">
        <f t="shared" si="30"/>
        <v>0</v>
      </c>
      <c r="AM30" s="207">
        <f t="shared" si="30"/>
        <v>0</v>
      </c>
      <c r="AN30" s="207">
        <f aca="true" t="shared" si="31" ref="AN30:AS30">AN29</f>
        <v>0</v>
      </c>
      <c r="AO30" s="202">
        <f t="shared" si="31"/>
        <v>0</v>
      </c>
      <c r="AP30" s="202">
        <f t="shared" si="31"/>
        <v>0</v>
      </c>
      <c r="AQ30" s="202">
        <f t="shared" si="31"/>
        <v>0</v>
      </c>
      <c r="AR30" s="202">
        <f t="shared" si="31"/>
        <v>0</v>
      </c>
      <c r="AS30" s="202">
        <f t="shared" si="31"/>
        <v>0</v>
      </c>
      <c r="AT30" s="203">
        <f t="shared" si="25"/>
        <v>0</v>
      </c>
      <c r="AU30" s="206">
        <f t="shared" si="2"/>
        <v>200000</v>
      </c>
      <c r="AV30" s="141">
        <f>AV29</f>
        <v>0</v>
      </c>
      <c r="AW30" s="141">
        <f>AW29</f>
        <v>0</v>
      </c>
      <c r="AX30" s="141">
        <f>AX29</f>
        <v>200000</v>
      </c>
      <c r="AY30" s="137">
        <f>AY29</f>
        <v>200000</v>
      </c>
      <c r="AZ30" s="140">
        <f aca="true" t="shared" si="32" ref="AZ30:BF30">SUM(AZ29)</f>
        <v>7046705</v>
      </c>
      <c r="BA30" s="141">
        <f t="shared" si="32"/>
        <v>2566809</v>
      </c>
      <c r="BB30" s="141">
        <f t="shared" si="32"/>
        <v>0</v>
      </c>
      <c r="BC30" s="141">
        <f t="shared" si="32"/>
        <v>0</v>
      </c>
      <c r="BD30" s="141">
        <f t="shared" si="32"/>
        <v>0</v>
      </c>
      <c r="BE30" s="141">
        <f t="shared" si="32"/>
        <v>0</v>
      </c>
      <c r="BF30" s="141">
        <f t="shared" si="32"/>
        <v>0</v>
      </c>
      <c r="BG30" s="135">
        <f t="shared" si="27"/>
        <v>9613514</v>
      </c>
      <c r="BH30" s="211"/>
      <c r="BI30" s="142">
        <f>BI29</f>
        <v>0</v>
      </c>
      <c r="BJ30" s="142">
        <f>BJ29</f>
        <v>0</v>
      </c>
      <c r="BK30" s="142"/>
      <c r="BL30" s="142">
        <f>BL29</f>
        <v>22000</v>
      </c>
      <c r="BM30" s="137">
        <f t="shared" si="4"/>
        <v>22000</v>
      </c>
      <c r="BN30" s="138">
        <f t="shared" si="18"/>
        <v>9835514</v>
      </c>
      <c r="BO30" s="207">
        <f>SUM(BO29)</f>
        <v>0</v>
      </c>
      <c r="BP30" s="207">
        <f>SUM(BP29)</f>
        <v>0</v>
      </c>
      <c r="BQ30" s="207">
        <f>SUM(BQ29)</f>
        <v>0</v>
      </c>
      <c r="BR30" s="207">
        <f>SUM(BR29)</f>
        <v>0</v>
      </c>
      <c r="BS30" s="207">
        <f aca="true" t="shared" si="33" ref="BS30:BX30">BS29</f>
        <v>0</v>
      </c>
      <c r="BT30" s="202">
        <f t="shared" si="33"/>
        <v>0</v>
      </c>
      <c r="BU30" s="202">
        <f t="shared" si="33"/>
        <v>0</v>
      </c>
      <c r="BV30" s="202">
        <f t="shared" si="33"/>
        <v>0</v>
      </c>
      <c r="BW30" s="202">
        <f t="shared" si="33"/>
        <v>0</v>
      </c>
      <c r="BX30" s="202">
        <f t="shared" si="33"/>
        <v>0</v>
      </c>
      <c r="BY30" s="203">
        <f t="shared" si="19"/>
        <v>0</v>
      </c>
      <c r="BZ30" s="206">
        <f t="shared" si="9"/>
        <v>0</v>
      </c>
      <c r="CA30" s="141">
        <f>CA29</f>
        <v>0</v>
      </c>
      <c r="CB30" s="141">
        <f>CB29</f>
        <v>0</v>
      </c>
      <c r="CC30" s="141">
        <f>CC29</f>
        <v>200000</v>
      </c>
      <c r="CD30" s="137">
        <f>CD29</f>
        <v>200000</v>
      </c>
      <c r="CE30" s="141">
        <f aca="true" t="shared" si="34" ref="CE30:CL30">SUM(CE29)</f>
        <v>7046705</v>
      </c>
      <c r="CF30" s="141">
        <f t="shared" si="34"/>
        <v>2566809</v>
      </c>
      <c r="CG30" s="141">
        <f t="shared" si="34"/>
        <v>0</v>
      </c>
      <c r="CH30" s="141">
        <f t="shared" si="34"/>
        <v>0</v>
      </c>
      <c r="CI30" s="141">
        <f t="shared" si="34"/>
        <v>0</v>
      </c>
      <c r="CJ30" s="141">
        <f t="shared" si="34"/>
        <v>0</v>
      </c>
      <c r="CK30" s="141">
        <f t="shared" si="34"/>
        <v>0</v>
      </c>
      <c r="CL30" s="141">
        <f t="shared" si="34"/>
        <v>0</v>
      </c>
      <c r="CM30" s="135">
        <f t="shared" si="14"/>
        <v>9613514</v>
      </c>
      <c r="CN30" s="211"/>
      <c r="CO30" s="142">
        <f>CO29</f>
        <v>0</v>
      </c>
      <c r="CP30" s="142">
        <f>CP29</f>
        <v>0</v>
      </c>
      <c r="CQ30" s="142"/>
      <c r="CR30" s="142">
        <f>CR29</f>
        <v>22000</v>
      </c>
      <c r="CS30" s="142">
        <f>CS29</f>
        <v>30185</v>
      </c>
      <c r="CT30" s="142"/>
      <c r="CU30" s="137">
        <f t="shared" si="15"/>
        <v>52185</v>
      </c>
      <c r="CV30" s="138">
        <f t="shared" si="22"/>
        <v>9865699</v>
      </c>
    </row>
    <row r="31" spans="1:100" s="101" customFormat="1" ht="34.5" customHeight="1">
      <c r="A31" s="417"/>
      <c r="B31" s="418" t="s">
        <v>384</v>
      </c>
      <c r="C31" s="128"/>
      <c r="D31" s="128"/>
      <c r="E31" s="129"/>
      <c r="F31" s="129"/>
      <c r="G31" s="148"/>
      <c r="H31" s="199"/>
      <c r="I31" s="199"/>
      <c r="J31" s="196"/>
      <c r="K31" s="196"/>
      <c r="L31" s="196"/>
      <c r="M31" s="196">
        <v>200000</v>
      </c>
      <c r="N31" s="196"/>
      <c r="O31" s="196">
        <f>SUM(J31:N31)</f>
        <v>200000</v>
      </c>
      <c r="P31" s="153"/>
      <c r="Q31" s="146"/>
      <c r="R31" s="132">
        <f t="shared" si="20"/>
        <v>0</v>
      </c>
      <c r="S31" s="140"/>
      <c r="T31" s="141"/>
      <c r="U31" s="141"/>
      <c r="V31" s="141">
        <v>200000</v>
      </c>
      <c r="W31" s="141"/>
      <c r="X31" s="135">
        <f t="shared" si="21"/>
        <v>200000</v>
      </c>
      <c r="Y31" s="136"/>
      <c r="Z31" s="136"/>
      <c r="AA31" s="136"/>
      <c r="AB31" s="137">
        <f t="shared" si="0"/>
        <v>0</v>
      </c>
      <c r="AC31" s="138">
        <f t="shared" si="16"/>
        <v>200000</v>
      </c>
      <c r="AD31" s="117"/>
      <c r="AE31" s="117"/>
      <c r="AF31" s="117"/>
      <c r="AG31" s="114">
        <f>SUM(AD31:AF31)</f>
        <v>0</v>
      </c>
      <c r="AH31" s="207"/>
      <c r="AI31" s="207"/>
      <c r="AJ31" s="207"/>
      <c r="AK31" s="207"/>
      <c r="AL31" s="207"/>
      <c r="AM31" s="207"/>
      <c r="AN31" s="207">
        <f>SUM(AH31:AM31)</f>
        <v>0</v>
      </c>
      <c r="AO31" s="201"/>
      <c r="AP31" s="201"/>
      <c r="AQ31" s="201"/>
      <c r="AR31" s="201"/>
      <c r="AS31" s="201"/>
      <c r="AT31" s="203">
        <f t="shared" si="25"/>
        <v>0</v>
      </c>
      <c r="AU31" s="206">
        <f t="shared" si="2"/>
        <v>0</v>
      </c>
      <c r="AV31" s="153"/>
      <c r="AW31" s="146"/>
      <c r="AX31" s="146"/>
      <c r="AY31" s="132">
        <f>SUM(AV31:AX31)</f>
        <v>0</v>
      </c>
      <c r="AZ31" s="140"/>
      <c r="BA31" s="141"/>
      <c r="BB31" s="141"/>
      <c r="BC31" s="141">
        <v>200000</v>
      </c>
      <c r="BD31" s="141"/>
      <c r="BE31" s="141"/>
      <c r="BF31" s="141"/>
      <c r="BG31" s="135">
        <f t="shared" si="27"/>
        <v>200000</v>
      </c>
      <c r="BH31" s="211"/>
      <c r="BI31" s="136"/>
      <c r="BJ31" s="136"/>
      <c r="BK31" s="136"/>
      <c r="BL31" s="136"/>
      <c r="BM31" s="137">
        <f t="shared" si="4"/>
        <v>0</v>
      </c>
      <c r="BN31" s="138">
        <f t="shared" si="18"/>
        <v>200000</v>
      </c>
      <c r="BO31" s="207"/>
      <c r="BP31" s="207"/>
      <c r="BQ31" s="207"/>
      <c r="BR31" s="207"/>
      <c r="BS31" s="207">
        <f>SUM(BO31:BR31)</f>
        <v>0</v>
      </c>
      <c r="BT31" s="201"/>
      <c r="BU31" s="201"/>
      <c r="BV31" s="201"/>
      <c r="BW31" s="201"/>
      <c r="BX31" s="201"/>
      <c r="BY31" s="203">
        <f t="shared" si="19"/>
        <v>0</v>
      </c>
      <c r="BZ31" s="206">
        <f t="shared" si="9"/>
        <v>0</v>
      </c>
      <c r="CA31" s="327"/>
      <c r="CB31" s="328"/>
      <c r="CC31" s="328"/>
      <c r="CD31" s="137">
        <f>SUM(CA31:CC31)</f>
        <v>0</v>
      </c>
      <c r="CE31" s="141"/>
      <c r="CF31" s="141"/>
      <c r="CG31" s="141">
        <v>200000</v>
      </c>
      <c r="CH31" s="141"/>
      <c r="CI31" s="141"/>
      <c r="CJ31" s="141"/>
      <c r="CK31" s="330"/>
      <c r="CL31" s="330"/>
      <c r="CM31" s="135">
        <f t="shared" si="14"/>
        <v>200000</v>
      </c>
      <c r="CN31" s="211"/>
      <c r="CO31" s="136"/>
      <c r="CP31" s="136"/>
      <c r="CQ31" s="136"/>
      <c r="CR31" s="136"/>
      <c r="CS31" s="414"/>
      <c r="CT31" s="136"/>
      <c r="CU31" s="137">
        <f t="shared" si="15"/>
        <v>0</v>
      </c>
      <c r="CV31" s="138">
        <f t="shared" si="22"/>
        <v>200000</v>
      </c>
    </row>
    <row r="32" spans="1:100" s="101" customFormat="1" ht="30.75" customHeight="1">
      <c r="A32" s="417"/>
      <c r="B32" s="418" t="s">
        <v>374</v>
      </c>
      <c r="C32" s="128"/>
      <c r="D32" s="128"/>
      <c r="E32" s="129"/>
      <c r="F32" s="129"/>
      <c r="G32" s="148"/>
      <c r="H32" s="199"/>
      <c r="I32" s="199"/>
      <c r="J32" s="196"/>
      <c r="K32" s="196"/>
      <c r="L32" s="196"/>
      <c r="M32" s="196"/>
      <c r="N32" s="196"/>
      <c r="O32" s="196"/>
      <c r="P32" s="153"/>
      <c r="Q32" s="146"/>
      <c r="R32" s="132"/>
      <c r="S32" s="140"/>
      <c r="T32" s="141"/>
      <c r="U32" s="141"/>
      <c r="V32" s="141"/>
      <c r="W32" s="141"/>
      <c r="X32" s="135"/>
      <c r="Y32" s="136"/>
      <c r="Z32" s="136"/>
      <c r="AA32" s="136"/>
      <c r="AB32" s="137"/>
      <c r="AC32" s="138"/>
      <c r="AD32" s="117"/>
      <c r="AE32" s="117"/>
      <c r="AF32" s="117"/>
      <c r="AG32" s="114">
        <f>SUM(AD32:AF32)</f>
        <v>0</v>
      </c>
      <c r="AH32" s="207"/>
      <c r="AI32" s="207"/>
      <c r="AJ32" s="207"/>
      <c r="AK32" s="207"/>
      <c r="AL32" s="207"/>
      <c r="AM32" s="207">
        <v>51205</v>
      </c>
      <c r="AN32" s="207">
        <f>SUM(AH32:AM32)</f>
        <v>51205</v>
      </c>
      <c r="AO32" s="201"/>
      <c r="AP32" s="201"/>
      <c r="AQ32" s="201"/>
      <c r="AR32" s="201"/>
      <c r="AS32" s="201"/>
      <c r="AT32" s="203">
        <f t="shared" si="25"/>
        <v>0</v>
      </c>
      <c r="AU32" s="206">
        <f t="shared" si="2"/>
        <v>51205</v>
      </c>
      <c r="AV32" s="153"/>
      <c r="AW32" s="146"/>
      <c r="AX32" s="146"/>
      <c r="AY32" s="132">
        <f>SUM(AV32:AX32)</f>
        <v>0</v>
      </c>
      <c r="AZ32" s="140"/>
      <c r="BA32" s="141"/>
      <c r="BB32" s="141"/>
      <c r="BC32" s="141"/>
      <c r="BD32" s="141"/>
      <c r="BE32" s="141">
        <v>51205</v>
      </c>
      <c r="BF32" s="141"/>
      <c r="BG32" s="135">
        <f t="shared" si="27"/>
        <v>51205</v>
      </c>
      <c r="BH32" s="211"/>
      <c r="BI32" s="136"/>
      <c r="BJ32" s="136"/>
      <c r="BK32" s="136"/>
      <c r="BL32" s="136"/>
      <c r="BM32" s="137"/>
      <c r="BN32" s="138"/>
      <c r="BO32" s="207"/>
      <c r="BP32" s="207"/>
      <c r="BQ32" s="207"/>
      <c r="BR32" s="207"/>
      <c r="BS32" s="207">
        <f>SUM(BO32:BR32)</f>
        <v>0</v>
      </c>
      <c r="BT32" s="201"/>
      <c r="BU32" s="201"/>
      <c r="BV32" s="201"/>
      <c r="BW32" s="201"/>
      <c r="BX32" s="201"/>
      <c r="BY32" s="203">
        <f t="shared" si="19"/>
        <v>0</v>
      </c>
      <c r="BZ32" s="206">
        <f t="shared" si="9"/>
        <v>0</v>
      </c>
      <c r="CA32" s="327"/>
      <c r="CB32" s="328"/>
      <c r="CC32" s="328"/>
      <c r="CD32" s="137">
        <f>SUM(CA32:CC32)</f>
        <v>0</v>
      </c>
      <c r="CE32" s="141"/>
      <c r="CF32" s="141"/>
      <c r="CG32" s="141"/>
      <c r="CH32" s="141"/>
      <c r="CI32" s="141">
        <v>51205</v>
      </c>
      <c r="CJ32" s="141"/>
      <c r="CK32" s="330"/>
      <c r="CL32" s="330"/>
      <c r="CM32" s="135">
        <f t="shared" si="14"/>
        <v>51205</v>
      </c>
      <c r="CN32" s="211"/>
      <c r="CO32" s="136"/>
      <c r="CP32" s="136"/>
      <c r="CQ32" s="136"/>
      <c r="CR32" s="136"/>
      <c r="CS32" s="414"/>
      <c r="CT32" s="136"/>
      <c r="CU32" s="137">
        <f t="shared" si="15"/>
        <v>0</v>
      </c>
      <c r="CV32" s="138">
        <f t="shared" si="22"/>
        <v>51205</v>
      </c>
    </row>
    <row r="33" spans="1:100" s="346" customFormat="1" ht="27.75" customHeight="1" thickBot="1">
      <c r="A33" s="333"/>
      <c r="B33" s="334" t="s">
        <v>382</v>
      </c>
      <c r="C33" s="335">
        <f>C30+C28</f>
        <v>792522</v>
      </c>
      <c r="D33" s="335">
        <f>D30+D28</f>
        <v>895269</v>
      </c>
      <c r="E33" s="336">
        <f>E28+E30</f>
        <v>5822831</v>
      </c>
      <c r="F33" s="336">
        <f>F28+F30</f>
        <v>2402708</v>
      </c>
      <c r="G33" s="337">
        <f t="shared" si="23"/>
        <v>9913330</v>
      </c>
      <c r="H33" s="338">
        <f>H30+H28</f>
        <v>0</v>
      </c>
      <c r="I33" s="338">
        <f>I30+I28</f>
        <v>0</v>
      </c>
      <c r="J33" s="339">
        <f>J28+J30</f>
        <v>1279752</v>
      </c>
      <c r="K33" s="339">
        <f>K28+K30</f>
        <v>460039</v>
      </c>
      <c r="L33" s="339"/>
      <c r="M33" s="339"/>
      <c r="N33" s="339"/>
      <c r="O33" s="339">
        <f>SUM(H33:K33)</f>
        <v>1739791</v>
      </c>
      <c r="P33" s="340">
        <f>P30+P28</f>
        <v>792522</v>
      </c>
      <c r="Q33" s="341">
        <f>Q30+Q28</f>
        <v>895269</v>
      </c>
      <c r="R33" s="140">
        <f t="shared" si="20"/>
        <v>1687791</v>
      </c>
      <c r="S33" s="140">
        <f>S28+S30+S31</f>
        <v>7102583</v>
      </c>
      <c r="T33" s="141">
        <f>T28+T30+T31</f>
        <v>2862747</v>
      </c>
      <c r="U33" s="141">
        <f>U28+U30+U31</f>
        <v>200000</v>
      </c>
      <c r="V33" s="141">
        <f>V28+V30+V31</f>
        <v>200000</v>
      </c>
      <c r="W33" s="141">
        <f>W28+W30+W31</f>
        <v>320390</v>
      </c>
      <c r="X33" s="330">
        <f>SUM(S33:W33)</f>
        <v>10685720</v>
      </c>
      <c r="Y33" s="141">
        <f>Y28+Y30+Y31</f>
        <v>1614373</v>
      </c>
      <c r="Z33" s="141">
        <f>Z28+Z30+Z31</f>
        <v>93804</v>
      </c>
      <c r="AA33" s="141">
        <f>AA28+AA30+AA31</f>
        <v>22000</v>
      </c>
      <c r="AB33" s="141">
        <f t="shared" si="0"/>
        <v>1730177</v>
      </c>
      <c r="AC33" s="342">
        <f t="shared" si="16"/>
        <v>14103688</v>
      </c>
      <c r="AD33" s="343">
        <f aca="true" t="shared" si="35" ref="AD33:AL33">AD28+AD30+AD31</f>
        <v>0</v>
      </c>
      <c r="AE33" s="343">
        <f t="shared" si="35"/>
        <v>0</v>
      </c>
      <c r="AF33" s="343">
        <f t="shared" si="35"/>
        <v>233500</v>
      </c>
      <c r="AG33" s="343">
        <f t="shared" si="35"/>
        <v>233500</v>
      </c>
      <c r="AH33" s="343">
        <f t="shared" si="35"/>
        <v>0</v>
      </c>
      <c r="AI33" s="343">
        <f t="shared" si="35"/>
        <v>20000</v>
      </c>
      <c r="AJ33" s="343">
        <f t="shared" si="35"/>
        <v>-200000</v>
      </c>
      <c r="AK33" s="343">
        <f t="shared" si="35"/>
        <v>0</v>
      </c>
      <c r="AL33" s="343">
        <f t="shared" si="35"/>
        <v>30000</v>
      </c>
      <c r="AM33" s="343">
        <f>AM28+AM30+AM31+AM32</f>
        <v>51205</v>
      </c>
      <c r="AN33" s="344">
        <f>SUM(AH33:AM33)</f>
        <v>-98795</v>
      </c>
      <c r="AO33" s="141">
        <f>AO28+AO30+AO31</f>
        <v>0</v>
      </c>
      <c r="AP33" s="141">
        <f>AP28+AP30+AP31</f>
        <v>0</v>
      </c>
      <c r="AQ33" s="141">
        <f>AQ28+AQ30+AQ31</f>
        <v>0</v>
      </c>
      <c r="AR33" s="141">
        <f>AR28+AR30+AR31</f>
        <v>100000</v>
      </c>
      <c r="AS33" s="141">
        <f>AS28+AS30+AS31</f>
        <v>619000</v>
      </c>
      <c r="AT33" s="315">
        <f t="shared" si="25"/>
        <v>719000</v>
      </c>
      <c r="AU33" s="345">
        <f>AG33+AN33+AT33</f>
        <v>853705</v>
      </c>
      <c r="AV33" s="340">
        <f>AV30+AV28</f>
        <v>792522</v>
      </c>
      <c r="AW33" s="341">
        <f>AW30+AW28</f>
        <v>895269</v>
      </c>
      <c r="AX33" s="139">
        <f>AX30+AX28</f>
        <v>233500</v>
      </c>
      <c r="AY33" s="140">
        <f>SUM(AV33:AX33)</f>
        <v>1921291</v>
      </c>
      <c r="AZ33" s="140">
        <f>AZ28+AZ30+AZ31</f>
        <v>7102583</v>
      </c>
      <c r="BA33" s="141">
        <f>BA28+BA30+BA31</f>
        <v>2882747</v>
      </c>
      <c r="BB33" s="141">
        <f>BB28+BB30+BB31</f>
        <v>0</v>
      </c>
      <c r="BC33" s="141">
        <f>BC28+BC30+BC31</f>
        <v>200000</v>
      </c>
      <c r="BD33" s="141">
        <f>BD28+BD30+BD31+BD32</f>
        <v>30000</v>
      </c>
      <c r="BE33" s="141">
        <f>BE28+BE30+BE31+BE32</f>
        <v>51205</v>
      </c>
      <c r="BF33" s="141">
        <f>BF28+BF30+BF31</f>
        <v>320390</v>
      </c>
      <c r="BG33" s="330">
        <f t="shared" si="27"/>
        <v>10586925</v>
      </c>
      <c r="BH33" s="330">
        <f>BH28+BH30+BH31+BH32</f>
        <v>100000</v>
      </c>
      <c r="BI33" s="330">
        <f>BI28+BI30+BI31+BI32</f>
        <v>1614373</v>
      </c>
      <c r="BJ33" s="330">
        <f>BJ28+BJ30+BJ31+BJ32</f>
        <v>93804</v>
      </c>
      <c r="BK33" s="330">
        <f>BK28+BK30+BK31+BK32</f>
        <v>619000</v>
      </c>
      <c r="BL33" s="330">
        <f>BL28+BL30+BL31+BL32</f>
        <v>22000</v>
      </c>
      <c r="BM33" s="141">
        <f>SUM(BH33:BL33)</f>
        <v>2449177</v>
      </c>
      <c r="BN33" s="342">
        <f t="shared" si="18"/>
        <v>14957393</v>
      </c>
      <c r="BO33" s="343">
        <f>BO28+BO30+BO31</f>
        <v>0</v>
      </c>
      <c r="BP33" s="343">
        <f>BP28+BP30+BP31</f>
        <v>0</v>
      </c>
      <c r="BQ33" s="343">
        <f>BQ28+BQ30+BQ31</f>
        <v>0</v>
      </c>
      <c r="BR33" s="343">
        <f>BR28+BR30+BR31</f>
        <v>0</v>
      </c>
      <c r="BS33" s="344">
        <f>SUM(BO33:BR33)</f>
        <v>0</v>
      </c>
      <c r="BT33" s="141">
        <f>BT28+BT30+BT31</f>
        <v>200000</v>
      </c>
      <c r="BU33" s="141">
        <f>BU28+BU30+BU31</f>
        <v>0</v>
      </c>
      <c r="BV33" s="141">
        <f>BV28+BV30+BV31</f>
        <v>0</v>
      </c>
      <c r="BW33" s="141">
        <f>BW28+BW30+BW31</f>
        <v>0</v>
      </c>
      <c r="BX33" s="141">
        <f>BX28+BX30+BX31</f>
        <v>0</v>
      </c>
      <c r="BY33" s="315">
        <f t="shared" si="19"/>
        <v>200000</v>
      </c>
      <c r="BZ33" s="345">
        <f t="shared" si="9"/>
        <v>200000</v>
      </c>
      <c r="CA33" s="340">
        <f>CA30+CA28</f>
        <v>792522</v>
      </c>
      <c r="CB33" s="341">
        <f>CB30+CB28</f>
        <v>895269</v>
      </c>
      <c r="CC33" s="139">
        <f>CC30+CC28</f>
        <v>233500</v>
      </c>
      <c r="CD33" s="140">
        <f>SUM(CA33:CC33)</f>
        <v>1921291</v>
      </c>
      <c r="CE33" s="140">
        <f>CE28+CE30+CE31</f>
        <v>7102583</v>
      </c>
      <c r="CF33" s="141">
        <f>CF28+CF30+CF31</f>
        <v>2882747</v>
      </c>
      <c r="CG33" s="141">
        <f>CG28+CG30+CG31</f>
        <v>200000</v>
      </c>
      <c r="CH33" s="141">
        <f>CH28+CH30+CH31+CH32</f>
        <v>30000</v>
      </c>
      <c r="CI33" s="141">
        <f>CI28+CI30+CI31+CI32</f>
        <v>51205</v>
      </c>
      <c r="CJ33" s="141">
        <f>CJ28+CJ30+CJ31</f>
        <v>320390</v>
      </c>
      <c r="CK33" s="141">
        <f>CK28+CK30+CK31</f>
        <v>850000</v>
      </c>
      <c r="CL33" s="141">
        <f>CL28+CL30+CL31</f>
        <v>150000</v>
      </c>
      <c r="CM33" s="135">
        <f t="shared" si="14"/>
        <v>11586925</v>
      </c>
      <c r="CN33" s="330">
        <f aca="true" t="shared" si="36" ref="CN33:CT33">CN28+CN30+CN31+CN32</f>
        <v>100000</v>
      </c>
      <c r="CO33" s="330">
        <f t="shared" si="36"/>
        <v>1614373</v>
      </c>
      <c r="CP33" s="330">
        <f t="shared" si="36"/>
        <v>93804</v>
      </c>
      <c r="CQ33" s="330">
        <f t="shared" si="36"/>
        <v>619000</v>
      </c>
      <c r="CR33" s="330">
        <f t="shared" si="36"/>
        <v>22000</v>
      </c>
      <c r="CS33" s="330">
        <f t="shared" si="36"/>
        <v>181830</v>
      </c>
      <c r="CT33" s="330">
        <f t="shared" si="36"/>
        <v>600000</v>
      </c>
      <c r="CU33" s="137">
        <f t="shared" si="15"/>
        <v>3231007</v>
      </c>
      <c r="CV33" s="137">
        <f t="shared" si="22"/>
        <v>16739223</v>
      </c>
    </row>
    <row r="34" spans="1:100" s="159" customFormat="1" ht="27.75" customHeight="1" hidden="1">
      <c r="A34" s="156" t="s">
        <v>335</v>
      </c>
      <c r="B34" s="157"/>
      <c r="C34" s="157"/>
      <c r="D34" s="157"/>
      <c r="E34" s="158"/>
      <c r="F34" s="158"/>
      <c r="G34" s="158"/>
      <c r="R34" s="160">
        <f>КФК!BA94-'міжбюд.'!R33</f>
        <v>0</v>
      </c>
      <c r="X34" s="160">
        <f>КФК!BA95-'міжбюд.'!X33</f>
        <v>0</v>
      </c>
      <c r="AB34" s="160">
        <f>КФК!BF95-'міжбюд.'!AB33</f>
        <v>0</v>
      </c>
      <c r="AC34" s="159">
        <f t="shared" si="16"/>
        <v>0</v>
      </c>
      <c r="AY34" s="160">
        <f>AY33-КФК!BY94</f>
        <v>0</v>
      </c>
      <c r="BG34" s="160">
        <f>BG33-КФК!BY95</f>
        <v>0</v>
      </c>
      <c r="BH34" s="160"/>
      <c r="BM34" s="160">
        <f>BM33-КФК!CH95</f>
        <v>0</v>
      </c>
      <c r="BN34" s="159">
        <f t="shared" si="18"/>
        <v>0</v>
      </c>
      <c r="CD34" s="160">
        <f>КФК!CW94-'міжбюд.'!CD33</f>
        <v>0</v>
      </c>
      <c r="CM34" s="160">
        <f>КФК!CW95+КФК!CW92-'міжбюд.'!CM33</f>
        <v>0</v>
      </c>
      <c r="CU34" s="160">
        <f>КФК!DB95-'міжбюд.'!CU33</f>
        <v>0</v>
      </c>
      <c r="CV34" s="160">
        <f>КФК!DH92+КФК!DH94+КФК!DH95-'міжбюд.'!CV33</f>
        <v>0</v>
      </c>
    </row>
    <row r="35" spans="1:15" s="101" customFormat="1" ht="27.75" customHeight="1">
      <c r="A35" s="104"/>
      <c r="B35" s="105"/>
      <c r="C35" s="105"/>
      <c r="D35" s="105"/>
      <c r="E35" s="106"/>
      <c r="F35" s="106"/>
      <c r="G35" s="106"/>
      <c r="H35" s="159"/>
      <c r="I35" s="159"/>
      <c r="J35" s="159"/>
      <c r="K35" s="159"/>
      <c r="L35" s="159"/>
      <c r="M35" s="159"/>
      <c r="N35" s="159"/>
      <c r="O35" s="159"/>
    </row>
    <row r="36" spans="1:80" ht="22.5" customHeight="1">
      <c r="A36" s="314" t="s">
        <v>399</v>
      </c>
      <c r="B36" s="69"/>
      <c r="C36" s="69"/>
      <c r="D36" s="69"/>
      <c r="E36" s="314"/>
      <c r="F36" s="314"/>
      <c r="G36" s="68"/>
      <c r="H36" s="230"/>
      <c r="I36" s="230"/>
      <c r="J36" s="230"/>
      <c r="K36" s="230"/>
      <c r="L36" s="230"/>
      <c r="M36" s="230"/>
      <c r="N36" s="230"/>
      <c r="O36" s="230"/>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53" t="s">
        <v>317</v>
      </c>
    </row>
    <row r="37" spans="1:6" ht="25.5" customHeight="1">
      <c r="A37" s="107"/>
      <c r="B37" s="108"/>
      <c r="C37" s="108"/>
      <c r="D37" s="108"/>
      <c r="E37" s="108"/>
      <c r="F37" s="107" t="s">
        <v>50</v>
      </c>
    </row>
  </sheetData>
  <sheetProtection/>
  <mergeCells count="85">
    <mergeCell ref="CF6:CH6"/>
    <mergeCell ref="CK15:CL15"/>
    <mergeCell ref="B10:CG10"/>
    <mergeCell ref="CF7:CH7"/>
    <mergeCell ref="CF8:CH8"/>
    <mergeCell ref="CE15:CH15"/>
    <mergeCell ref="BO15:BR15"/>
    <mergeCell ref="BS15:BS16"/>
    <mergeCell ref="CA15:CD15"/>
    <mergeCell ref="BO12:BZ12"/>
    <mergeCell ref="CF1:CH1"/>
    <mergeCell ref="CF2:CH2"/>
    <mergeCell ref="CF3:CH3"/>
    <mergeCell ref="CF5:CH5"/>
    <mergeCell ref="BT14:BY15"/>
    <mergeCell ref="CA13:CH13"/>
    <mergeCell ref="CI13:CU13"/>
    <mergeCell ref="CN14:CU14"/>
    <mergeCell ref="CQ15:CQ16"/>
    <mergeCell ref="CR15:CR16"/>
    <mergeCell ref="CU15:CU16"/>
    <mergeCell ref="CA14:CG14"/>
    <mergeCell ref="CI14:CM14"/>
    <mergeCell ref="BG15:BG16"/>
    <mergeCell ref="CT15:CT16"/>
    <mergeCell ref="CS15:CS16"/>
    <mergeCell ref="AD12:AU12"/>
    <mergeCell ref="AD13:AT13"/>
    <mergeCell ref="AU13:AU16"/>
    <mergeCell ref="AD14:AN14"/>
    <mergeCell ref="AN15:AN16"/>
    <mergeCell ref="CA12:CV12"/>
    <mergeCell ref="BO13:BY13"/>
    <mergeCell ref="CV13:CV16"/>
    <mergeCell ref="BO14:BS14"/>
    <mergeCell ref="BH14:BM14"/>
    <mergeCell ref="BK15:BK16"/>
    <mergeCell ref="BL15:BL16"/>
    <mergeCell ref="BZ13:BZ16"/>
    <mergeCell ref="CN15:CN16"/>
    <mergeCell ref="CO15:CO16"/>
    <mergeCell ref="CP15:CP16"/>
    <mergeCell ref="CM15:CM16"/>
    <mergeCell ref="AO14:AT15"/>
    <mergeCell ref="AD15:AG15"/>
    <mergeCell ref="Z15:Z16"/>
    <mergeCell ref="Y14:AB14"/>
    <mergeCell ref="AH15:AM15"/>
    <mergeCell ref="AV12:BN12"/>
    <mergeCell ref="AV13:BM13"/>
    <mergeCell ref="BN13:BN16"/>
    <mergeCell ref="AV14:BG14"/>
    <mergeCell ref="BH15:BH16"/>
    <mergeCell ref="BM15:BM16"/>
    <mergeCell ref="BI15:BI16"/>
    <mergeCell ref="BJ15:BJ16"/>
    <mergeCell ref="AV15:AY15"/>
    <mergeCell ref="AZ15:BF15"/>
    <mergeCell ref="G5:H5"/>
    <mergeCell ref="G6:H6"/>
    <mergeCell ref="G7:H7"/>
    <mergeCell ref="P13:AB13"/>
    <mergeCell ref="H12:O12"/>
    <mergeCell ref="P12:AC12"/>
    <mergeCell ref="AC13:AC16"/>
    <mergeCell ref="AB15:AB16"/>
    <mergeCell ref="Y15:Y16"/>
    <mergeCell ref="AA15:AA16"/>
    <mergeCell ref="X15:X16"/>
    <mergeCell ref="P14:X14"/>
    <mergeCell ref="P15:R15"/>
    <mergeCell ref="S15:W15"/>
    <mergeCell ref="A13:A16"/>
    <mergeCell ref="B13:B16"/>
    <mergeCell ref="C13:G13"/>
    <mergeCell ref="C14:F14"/>
    <mergeCell ref="C15:D15"/>
    <mergeCell ref="E15:F15"/>
    <mergeCell ref="H15:I15"/>
    <mergeCell ref="G15:G16"/>
    <mergeCell ref="C12:G12"/>
    <mergeCell ref="H13:O13"/>
    <mergeCell ref="J15:N15"/>
    <mergeCell ref="H14:N14"/>
    <mergeCell ref="O15:O16"/>
  </mergeCells>
  <printOptions/>
  <pageMargins left="0.58" right="0.15748031496062992" top="0.47" bottom="0.49" header="0.4" footer="0.5118110236220472"/>
  <pageSetup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dimension ref="A1:H47"/>
  <sheetViews>
    <sheetView tabSelected="1" zoomScale="75" zoomScaleNormal="75" zoomScalePageLayoutView="0" workbookViewId="0" topLeftCell="A1">
      <selection activeCell="E3" sqref="E3:H3"/>
    </sheetView>
  </sheetViews>
  <sheetFormatPr defaultColWidth="9.00390625" defaultRowHeight="12.75"/>
  <cols>
    <col min="1" max="1" width="16.75390625" style="0" customWidth="1"/>
    <col min="2" max="2" width="29.875" style="0" customWidth="1"/>
    <col min="3" max="3" width="34.875" style="0" customWidth="1"/>
    <col min="4" max="4" width="14.875" style="0" customWidth="1"/>
    <col min="5" max="5" width="20.00390625" style="0" customWidth="1"/>
    <col min="6" max="6" width="13.875" style="0" customWidth="1"/>
    <col min="7" max="7" width="14.875" style="0" customWidth="1"/>
    <col min="8" max="8" width="3.75390625" style="0" customWidth="1"/>
  </cols>
  <sheetData>
    <row r="1" spans="5:8" ht="15.75">
      <c r="E1" s="458" t="s">
        <v>414</v>
      </c>
      <c r="F1" s="458"/>
      <c r="G1" s="458"/>
      <c r="H1" s="458"/>
    </row>
    <row r="2" spans="5:8" ht="15.75">
      <c r="E2" s="457" t="s">
        <v>209</v>
      </c>
      <c r="F2" s="457"/>
      <c r="G2" s="457"/>
      <c r="H2" s="457"/>
    </row>
    <row r="3" spans="5:8" ht="15.75">
      <c r="E3" s="457" t="s">
        <v>430</v>
      </c>
      <c r="F3" s="457"/>
      <c r="G3" s="457"/>
      <c r="H3" s="457"/>
    </row>
    <row r="4" spans="5:8" ht="15.75">
      <c r="E4" s="9"/>
      <c r="F4" s="9"/>
      <c r="G4" s="9"/>
      <c r="H4" s="9"/>
    </row>
    <row r="5" spans="1:8" ht="15.75">
      <c r="A5" s="121"/>
      <c r="B5" s="69"/>
      <c r="C5" s="122"/>
      <c r="D5" s="122"/>
      <c r="E5" s="458" t="s">
        <v>414</v>
      </c>
      <c r="F5" s="458"/>
      <c r="G5" s="458"/>
      <c r="H5" s="458"/>
    </row>
    <row r="6" spans="1:8" ht="15.75">
      <c r="A6" s="121"/>
      <c r="B6" s="69"/>
      <c r="C6" s="122"/>
      <c r="D6" s="122"/>
      <c r="E6" s="457" t="s">
        <v>209</v>
      </c>
      <c r="F6" s="457"/>
      <c r="G6" s="457"/>
      <c r="H6" s="457"/>
    </row>
    <row r="7" spans="1:8" ht="15.75">
      <c r="A7" s="122"/>
      <c r="B7" s="69"/>
      <c r="C7" s="122"/>
      <c r="D7" s="122"/>
      <c r="E7" s="457" t="s">
        <v>2</v>
      </c>
      <c r="F7" s="457"/>
      <c r="G7" s="457"/>
      <c r="H7" s="457"/>
    </row>
    <row r="8" spans="1:8" ht="15.75">
      <c r="A8" s="122"/>
      <c r="B8" s="69"/>
      <c r="C8" s="122"/>
      <c r="D8" s="122"/>
      <c r="E8" s="448" t="s">
        <v>415</v>
      </c>
      <c r="F8" s="448"/>
      <c r="G8" s="448"/>
      <c r="H8" s="448"/>
    </row>
    <row r="9" spans="1:8" ht="15.75">
      <c r="A9" s="122"/>
      <c r="B9" s="69"/>
      <c r="C9" s="122"/>
      <c r="D9" s="122"/>
      <c r="E9" s="122"/>
      <c r="F9" s="122"/>
      <c r="G9" s="122"/>
      <c r="H9" s="122"/>
    </row>
    <row r="10" spans="1:8" ht="18.75">
      <c r="A10" s="547" t="s">
        <v>291</v>
      </c>
      <c r="B10" s="547"/>
      <c r="C10" s="547"/>
      <c r="D10" s="547"/>
      <c r="E10" s="547"/>
      <c r="F10" s="547"/>
      <c r="G10" s="547"/>
      <c r="H10" s="122"/>
    </row>
    <row r="11" spans="1:8" ht="18.75" customHeight="1">
      <c r="A11" s="547" t="s">
        <v>292</v>
      </c>
      <c r="B11" s="547"/>
      <c r="C11" s="547"/>
      <c r="D11" s="547"/>
      <c r="E11" s="547"/>
      <c r="F11" s="547"/>
      <c r="G11" s="547"/>
      <c r="H11" s="122"/>
    </row>
    <row r="12" spans="1:8" ht="15.75">
      <c r="A12" s="123"/>
      <c r="B12" s="69"/>
      <c r="C12" s="122"/>
      <c r="D12" s="122"/>
      <c r="E12" s="122"/>
      <c r="F12" s="122"/>
      <c r="G12" s="122"/>
      <c r="H12" s="122"/>
    </row>
    <row r="13" spans="1:8" ht="18.75">
      <c r="A13" s="123"/>
      <c r="B13" s="69"/>
      <c r="C13" s="122"/>
      <c r="D13" s="122"/>
      <c r="E13" s="122"/>
      <c r="F13" s="122"/>
      <c r="G13" s="124" t="s">
        <v>279</v>
      </c>
      <c r="H13" s="122"/>
    </row>
    <row r="14" spans="1:8" ht="71.25" customHeight="1">
      <c r="A14" s="347" t="s">
        <v>293</v>
      </c>
      <c r="B14" s="18" t="s">
        <v>294</v>
      </c>
      <c r="C14" s="498" t="s">
        <v>8</v>
      </c>
      <c r="D14" s="498"/>
      <c r="E14" s="498" t="s">
        <v>295</v>
      </c>
      <c r="F14" s="498"/>
      <c r="G14" s="80" t="s">
        <v>281</v>
      </c>
      <c r="H14" s="122"/>
    </row>
    <row r="15" spans="1:8" ht="50.25" customHeight="1">
      <c r="A15" s="18" t="s">
        <v>296</v>
      </c>
      <c r="B15" s="347" t="s">
        <v>297</v>
      </c>
      <c r="C15" s="80" t="s">
        <v>298</v>
      </c>
      <c r="D15" s="80" t="s">
        <v>299</v>
      </c>
      <c r="E15" s="80" t="s">
        <v>298</v>
      </c>
      <c r="F15" s="80" t="s">
        <v>299</v>
      </c>
      <c r="G15" s="80" t="s">
        <v>299</v>
      </c>
      <c r="H15" s="122"/>
    </row>
    <row r="16" spans="1:8" ht="18.75" customHeight="1">
      <c r="A16" s="348">
        <v>1</v>
      </c>
      <c r="B16" s="313">
        <v>2</v>
      </c>
      <c r="C16" s="349">
        <v>3</v>
      </c>
      <c r="D16" s="349">
        <v>4</v>
      </c>
      <c r="E16" s="349">
        <v>5</v>
      </c>
      <c r="F16" s="349">
        <v>6</v>
      </c>
      <c r="G16" s="349">
        <v>7</v>
      </c>
      <c r="H16" s="122"/>
    </row>
    <row r="17" spans="1:8" ht="49.5" customHeight="1">
      <c r="A17" s="350" t="s">
        <v>96</v>
      </c>
      <c r="B17" s="351" t="s">
        <v>300</v>
      </c>
      <c r="C17" s="316" t="s">
        <v>301</v>
      </c>
      <c r="D17" s="134">
        <v>20000</v>
      </c>
      <c r="E17" s="352"/>
      <c r="F17" s="134"/>
      <c r="G17" s="134">
        <f aca="true" t="shared" si="0" ref="G17:G41">SUM(D17,F17)</f>
        <v>20000</v>
      </c>
      <c r="H17" s="122"/>
    </row>
    <row r="18" spans="1:8" ht="54.75" customHeight="1">
      <c r="A18" s="350" t="s">
        <v>96</v>
      </c>
      <c r="B18" s="351" t="s">
        <v>300</v>
      </c>
      <c r="C18" s="316" t="s">
        <v>302</v>
      </c>
      <c r="D18" s="134">
        <v>166300</v>
      </c>
      <c r="E18" s="352"/>
      <c r="F18" s="134"/>
      <c r="G18" s="134">
        <f t="shared" si="0"/>
        <v>166300</v>
      </c>
      <c r="H18" s="122"/>
    </row>
    <row r="19" spans="1:8" ht="54" customHeight="1">
      <c r="A19" s="350" t="s">
        <v>98</v>
      </c>
      <c r="B19" s="351" t="s">
        <v>300</v>
      </c>
      <c r="C19" s="316" t="s">
        <v>303</v>
      </c>
      <c r="D19" s="134">
        <v>75000</v>
      </c>
      <c r="E19" s="352"/>
      <c r="F19" s="134"/>
      <c r="G19" s="134">
        <f t="shared" si="0"/>
        <v>75000</v>
      </c>
      <c r="H19" s="122"/>
    </row>
    <row r="20" spans="1:8" ht="62.25" customHeight="1">
      <c r="A20" s="350" t="s">
        <v>98</v>
      </c>
      <c r="B20" s="351" t="s">
        <v>300</v>
      </c>
      <c r="C20" s="316" t="s">
        <v>304</v>
      </c>
      <c r="D20" s="134">
        <v>153884</v>
      </c>
      <c r="E20" s="352"/>
      <c r="F20" s="134"/>
      <c r="G20" s="134">
        <f t="shared" si="0"/>
        <v>153884</v>
      </c>
      <c r="H20" s="122"/>
    </row>
    <row r="21" spans="1:8" ht="65.25" customHeight="1">
      <c r="A21" s="350" t="s">
        <v>161</v>
      </c>
      <c r="B21" s="351" t="s">
        <v>300</v>
      </c>
      <c r="C21" s="316" t="s">
        <v>305</v>
      </c>
      <c r="D21" s="134">
        <v>337000</v>
      </c>
      <c r="E21" s="352"/>
      <c r="F21" s="134"/>
      <c r="G21" s="134">
        <f t="shared" si="0"/>
        <v>337000</v>
      </c>
      <c r="H21" s="122"/>
    </row>
    <row r="22" spans="1:8" ht="63" customHeight="1">
      <c r="A22" s="350" t="s">
        <v>200</v>
      </c>
      <c r="B22" s="351" t="s">
        <v>300</v>
      </c>
      <c r="C22" s="316" t="s">
        <v>416</v>
      </c>
      <c r="D22" s="134">
        <v>193889</v>
      </c>
      <c r="E22" s="352"/>
      <c r="F22" s="134"/>
      <c r="G22" s="134">
        <f t="shared" si="0"/>
        <v>193889</v>
      </c>
      <c r="H22" s="122"/>
    </row>
    <row r="23" spans="1:8" ht="47.25" customHeight="1">
      <c r="A23" s="350" t="s">
        <v>200</v>
      </c>
      <c r="B23" s="351" t="s">
        <v>300</v>
      </c>
      <c r="C23" s="553" t="s">
        <v>417</v>
      </c>
      <c r="D23" s="134">
        <v>200000</v>
      </c>
      <c r="E23" s="352"/>
      <c r="F23" s="134"/>
      <c r="G23" s="134">
        <f t="shared" si="0"/>
        <v>200000</v>
      </c>
      <c r="H23" s="122"/>
    </row>
    <row r="24" spans="1:8" ht="36" customHeight="1">
      <c r="A24" s="350" t="s">
        <v>200</v>
      </c>
      <c r="B24" s="353" t="s">
        <v>238</v>
      </c>
      <c r="C24" s="553"/>
      <c r="D24" s="134">
        <v>24000</v>
      </c>
      <c r="E24" s="352"/>
      <c r="F24" s="134"/>
      <c r="G24" s="134">
        <f t="shared" si="0"/>
        <v>24000</v>
      </c>
      <c r="H24" s="122"/>
    </row>
    <row r="25" spans="1:8" ht="66" customHeight="1">
      <c r="A25" s="350" t="s">
        <v>170</v>
      </c>
      <c r="B25" s="353" t="s">
        <v>237</v>
      </c>
      <c r="C25" s="553"/>
      <c r="D25" s="134">
        <v>2000</v>
      </c>
      <c r="E25" s="352"/>
      <c r="F25" s="134"/>
      <c r="G25" s="134">
        <f t="shared" si="0"/>
        <v>2000</v>
      </c>
      <c r="H25" s="122"/>
    </row>
    <row r="26" spans="1:8" ht="31.5">
      <c r="A26" s="350" t="s">
        <v>200</v>
      </c>
      <c r="B26" s="351" t="s">
        <v>307</v>
      </c>
      <c r="C26" s="553"/>
      <c r="D26" s="134">
        <v>65000</v>
      </c>
      <c r="E26" s="352"/>
      <c r="F26" s="134"/>
      <c r="G26" s="134">
        <f t="shared" si="0"/>
        <v>65000</v>
      </c>
      <c r="H26" s="122"/>
    </row>
    <row r="27" spans="1:8" ht="63">
      <c r="A27" s="350" t="s">
        <v>187</v>
      </c>
      <c r="B27" s="351" t="s">
        <v>300</v>
      </c>
      <c r="C27" s="316" t="s">
        <v>306</v>
      </c>
      <c r="D27" s="134">
        <v>140000</v>
      </c>
      <c r="E27" s="352"/>
      <c r="F27" s="134"/>
      <c r="G27" s="134">
        <f>SUM(D27,F27)</f>
        <v>140000</v>
      </c>
      <c r="H27" s="122"/>
    </row>
    <row r="28" spans="1:8" ht="63">
      <c r="A28" s="350" t="s">
        <v>153</v>
      </c>
      <c r="B28" s="550" t="s">
        <v>307</v>
      </c>
      <c r="C28" s="316" t="s">
        <v>308</v>
      </c>
      <c r="D28" s="136">
        <v>20000</v>
      </c>
      <c r="E28" s="354"/>
      <c r="F28" s="136"/>
      <c r="G28" s="136">
        <f t="shared" si="0"/>
        <v>20000</v>
      </c>
      <c r="H28" s="122"/>
    </row>
    <row r="29" spans="1:8" ht="64.5" customHeight="1">
      <c r="A29" s="350" t="s">
        <v>215</v>
      </c>
      <c r="B29" s="551"/>
      <c r="C29" s="316" t="s">
        <v>308</v>
      </c>
      <c r="D29" s="136">
        <v>25000</v>
      </c>
      <c r="E29" s="354"/>
      <c r="F29" s="136"/>
      <c r="G29" s="136">
        <f t="shared" si="0"/>
        <v>25000</v>
      </c>
      <c r="H29" s="122"/>
    </row>
    <row r="30" spans="1:8" ht="63">
      <c r="A30" s="350" t="s">
        <v>159</v>
      </c>
      <c r="B30" s="551"/>
      <c r="C30" s="316" t="s">
        <v>309</v>
      </c>
      <c r="D30" s="134">
        <v>234900</v>
      </c>
      <c r="E30" s="352"/>
      <c r="F30" s="134"/>
      <c r="G30" s="134">
        <f>SUM(D30,F30)</f>
        <v>234900</v>
      </c>
      <c r="H30" s="122"/>
    </row>
    <row r="31" spans="1:8" ht="47.25" customHeight="1">
      <c r="A31" s="350" t="s">
        <v>192</v>
      </c>
      <c r="B31" s="551"/>
      <c r="C31" s="316" t="s">
        <v>310</v>
      </c>
      <c r="D31" s="136">
        <v>70000</v>
      </c>
      <c r="E31" s="354"/>
      <c r="F31" s="136"/>
      <c r="G31" s="136">
        <f>SUM(D31,F31)</f>
        <v>70000</v>
      </c>
      <c r="H31" s="122"/>
    </row>
    <row r="32" spans="1:8" ht="31.5">
      <c r="A32" s="350" t="s">
        <v>200</v>
      </c>
      <c r="B32" s="552"/>
      <c r="C32" s="316" t="s">
        <v>311</v>
      </c>
      <c r="D32" s="136">
        <v>38660</v>
      </c>
      <c r="E32" s="354"/>
      <c r="F32" s="136"/>
      <c r="G32" s="136">
        <f t="shared" si="0"/>
        <v>38660</v>
      </c>
      <c r="H32" s="122"/>
    </row>
    <row r="33" spans="1:8" ht="63">
      <c r="A33" s="350" t="s">
        <v>157</v>
      </c>
      <c r="B33" s="120" t="s">
        <v>312</v>
      </c>
      <c r="C33" s="316" t="s">
        <v>309</v>
      </c>
      <c r="D33" s="134">
        <v>267534</v>
      </c>
      <c r="E33" s="352"/>
      <c r="F33" s="134"/>
      <c r="G33" s="134">
        <f t="shared" si="0"/>
        <v>267534</v>
      </c>
      <c r="H33" s="122"/>
    </row>
    <row r="34" spans="1:8" ht="63">
      <c r="A34" s="350" t="s">
        <v>155</v>
      </c>
      <c r="B34" s="120" t="s">
        <v>307</v>
      </c>
      <c r="C34" s="316" t="s">
        <v>313</v>
      </c>
      <c r="D34" s="134">
        <v>100000</v>
      </c>
      <c r="E34" s="352"/>
      <c r="F34" s="134"/>
      <c r="G34" s="134">
        <f t="shared" si="0"/>
        <v>100000</v>
      </c>
      <c r="H34" s="122"/>
    </row>
    <row r="35" spans="1:7" ht="63">
      <c r="A35" s="350" t="s">
        <v>155</v>
      </c>
      <c r="B35" s="120" t="s">
        <v>312</v>
      </c>
      <c r="C35" s="316" t="s">
        <v>313</v>
      </c>
      <c r="D35" s="134">
        <v>239600</v>
      </c>
      <c r="E35" s="352"/>
      <c r="F35" s="134"/>
      <c r="G35" s="134">
        <f t="shared" si="0"/>
        <v>239600</v>
      </c>
    </row>
    <row r="36" spans="1:7" ht="63">
      <c r="A36" s="350" t="s">
        <v>155</v>
      </c>
      <c r="B36" s="550" t="s">
        <v>314</v>
      </c>
      <c r="C36" s="316" t="s">
        <v>313</v>
      </c>
      <c r="D36" s="134">
        <v>515000</v>
      </c>
      <c r="E36" s="352"/>
      <c r="F36" s="134"/>
      <c r="G36" s="134">
        <f t="shared" si="0"/>
        <v>515000</v>
      </c>
    </row>
    <row r="37" spans="1:8" ht="63">
      <c r="A37" s="355" t="s">
        <v>74</v>
      </c>
      <c r="B37" s="551"/>
      <c r="C37" s="316" t="s">
        <v>308</v>
      </c>
      <c r="D37" s="134">
        <v>55000</v>
      </c>
      <c r="E37" s="352"/>
      <c r="F37" s="134"/>
      <c r="G37" s="134">
        <f t="shared" si="0"/>
        <v>55000</v>
      </c>
      <c r="H37" s="125"/>
    </row>
    <row r="38" spans="1:7" ht="78.75">
      <c r="A38" s="355" t="s">
        <v>71</v>
      </c>
      <c r="B38" s="552"/>
      <c r="C38" s="316" t="s">
        <v>315</v>
      </c>
      <c r="D38" s="134">
        <v>32600</v>
      </c>
      <c r="E38" s="352"/>
      <c r="F38" s="134"/>
      <c r="G38" s="134">
        <f t="shared" si="0"/>
        <v>32600</v>
      </c>
    </row>
    <row r="39" spans="1:7" ht="63">
      <c r="A39" s="355" t="s">
        <v>74</v>
      </c>
      <c r="B39" s="120" t="s">
        <v>314</v>
      </c>
      <c r="C39" s="316" t="s">
        <v>316</v>
      </c>
      <c r="D39" s="134">
        <v>1150</v>
      </c>
      <c r="E39" s="352"/>
      <c r="F39" s="134"/>
      <c r="G39" s="134">
        <f t="shared" si="0"/>
        <v>1150</v>
      </c>
    </row>
    <row r="40" spans="1:7" ht="31.5">
      <c r="A40" s="355" t="s">
        <v>215</v>
      </c>
      <c r="B40" s="120" t="s">
        <v>307</v>
      </c>
      <c r="C40" s="548" t="s">
        <v>418</v>
      </c>
      <c r="D40" s="134">
        <v>370000</v>
      </c>
      <c r="E40" s="352"/>
      <c r="F40" s="134"/>
      <c r="G40" s="134">
        <f t="shared" si="0"/>
        <v>370000</v>
      </c>
    </row>
    <row r="41" spans="1:7" ht="31.5">
      <c r="A41" s="355" t="s">
        <v>419</v>
      </c>
      <c r="B41" s="120" t="s">
        <v>314</v>
      </c>
      <c r="C41" s="549"/>
      <c r="D41" s="134">
        <v>325860</v>
      </c>
      <c r="E41" s="352"/>
      <c r="F41" s="134"/>
      <c r="G41" s="134">
        <f t="shared" si="0"/>
        <v>325860</v>
      </c>
    </row>
    <row r="42" spans="1:7" ht="15.75">
      <c r="A42" s="356"/>
      <c r="B42" s="349" t="s">
        <v>7</v>
      </c>
      <c r="C42" s="357"/>
      <c r="D42" s="142">
        <f>SUM(D17:D41)</f>
        <v>3672377</v>
      </c>
      <c r="E42" s="142">
        <f>SUM(E17:E32,E33:E39)</f>
        <v>0</v>
      </c>
      <c r="F42" s="142">
        <f>SUM(F17:F32,F33:F39)</f>
        <v>0</v>
      </c>
      <c r="G42" s="142">
        <f>SUM(G17:G41)</f>
        <v>3672377</v>
      </c>
    </row>
    <row r="43" spans="1:7" ht="15.75">
      <c r="A43" s="358"/>
      <c r="B43" s="359"/>
      <c r="C43" s="360"/>
      <c r="D43" s="361"/>
      <c r="E43" s="361"/>
      <c r="F43" s="361"/>
      <c r="G43" s="361"/>
    </row>
    <row r="44" spans="1:7" ht="15.75">
      <c r="A44" s="358"/>
      <c r="B44" s="359"/>
      <c r="C44" s="360"/>
      <c r="D44" s="361"/>
      <c r="E44" s="361"/>
      <c r="F44" s="361"/>
      <c r="G44" s="361"/>
    </row>
    <row r="45" spans="1:7" ht="15.75">
      <c r="A45" s="358"/>
      <c r="B45" s="359"/>
      <c r="C45" s="360"/>
      <c r="D45" s="361"/>
      <c r="E45" s="361"/>
      <c r="F45" s="361"/>
      <c r="G45" s="361"/>
    </row>
    <row r="47" spans="1:8" ht="18.75">
      <c r="A47" s="107" t="s">
        <v>420</v>
      </c>
      <c r="C47" s="107"/>
      <c r="D47" s="107"/>
      <c r="E47" s="107" t="s">
        <v>317</v>
      </c>
      <c r="F47" s="107"/>
      <c r="G47" s="126"/>
      <c r="H47" s="68"/>
    </row>
  </sheetData>
  <sheetProtection/>
  <mergeCells count="15">
    <mergeCell ref="C40:C41"/>
    <mergeCell ref="B36:B38"/>
    <mergeCell ref="B28:B32"/>
    <mergeCell ref="A11:G11"/>
    <mergeCell ref="C14:D14"/>
    <mergeCell ref="E14:F14"/>
    <mergeCell ref="C23:C26"/>
    <mergeCell ref="A10:G10"/>
    <mergeCell ref="E1:H1"/>
    <mergeCell ref="E2:H2"/>
    <mergeCell ref="E5:H5"/>
    <mergeCell ref="E6:H6"/>
    <mergeCell ref="E7:H7"/>
    <mergeCell ref="E8:H8"/>
    <mergeCell ref="E3:H3"/>
  </mergeCells>
  <printOptions/>
  <pageMargins left="0.7480314960629921" right="0.32" top="0.5118110236220472" bottom="0.27" header="0.5118110236220472" footer="0.2"/>
  <pageSetup fitToHeight="2" horizontalDpi="300" verticalDpi="300" orientation="portrait" paperSize="9" scale="60" r:id="rId1"/>
</worksheet>
</file>

<file path=xl/worksheets/sheet6.xml><?xml version="1.0" encoding="utf-8"?>
<worksheet xmlns="http://schemas.openxmlformats.org/spreadsheetml/2006/main" xmlns:r="http://schemas.openxmlformats.org/officeDocument/2006/relationships">
  <dimension ref="A1:AD37"/>
  <sheetViews>
    <sheetView zoomScale="75" zoomScaleNormal="75" zoomScalePageLayoutView="50" workbookViewId="0" topLeftCell="A4">
      <selection activeCell="A31" sqref="A31"/>
    </sheetView>
  </sheetViews>
  <sheetFormatPr defaultColWidth="9.00390625" defaultRowHeight="12.75"/>
  <cols>
    <col min="1" max="1" width="14.25390625" style="12" customWidth="1"/>
    <col min="2" max="2" width="39.375" style="12" customWidth="1"/>
    <col min="3" max="3" width="16.00390625" style="12" hidden="1" customWidth="1"/>
    <col min="4" max="4" width="15.00390625" style="12" hidden="1" customWidth="1"/>
    <col min="5" max="5" width="14.625" style="12" hidden="1" customWidth="1"/>
    <col min="6" max="6" width="12.875" style="12" hidden="1" customWidth="1"/>
    <col min="7" max="7" width="13.875" style="12" hidden="1" customWidth="1"/>
    <col min="8" max="8" width="13.75390625" style="12" hidden="1" customWidth="1"/>
    <col min="9" max="9" width="11.875" style="12" hidden="1" customWidth="1"/>
    <col min="10" max="10" width="13.625" style="12" hidden="1" customWidth="1"/>
    <col min="11" max="11" width="14.875" style="12" hidden="1" customWidth="1"/>
    <col min="12" max="12" width="17.75390625" style="12" hidden="1" customWidth="1"/>
    <col min="13" max="13" width="14.75390625" style="12" hidden="1" customWidth="1"/>
    <col min="14" max="14" width="16.875" style="12" hidden="1" customWidth="1"/>
    <col min="15" max="15" width="19.625" style="12" hidden="1" customWidth="1"/>
    <col min="16" max="16" width="17.625" style="12" hidden="1" customWidth="1"/>
    <col min="17" max="17" width="17.75390625" style="12" hidden="1" customWidth="1"/>
    <col min="18" max="18" width="19.125" style="12" hidden="1" customWidth="1"/>
    <col min="19" max="19" width="19.25390625" style="12" hidden="1" customWidth="1"/>
    <col min="20" max="20" width="14.625" style="12" hidden="1" customWidth="1"/>
    <col min="21" max="21" width="17.375" style="12" hidden="1" customWidth="1"/>
    <col min="22" max="22" width="19.375" style="12" hidden="1" customWidth="1"/>
    <col min="23" max="23" width="18.00390625" style="12" hidden="1" customWidth="1"/>
    <col min="24" max="24" width="15.25390625" style="12" hidden="1" customWidth="1"/>
    <col min="25" max="25" width="17.00390625" style="12" hidden="1" customWidth="1"/>
    <col min="26" max="26" width="18.25390625" style="12" hidden="1" customWidth="1"/>
    <col min="27" max="27" width="17.25390625" style="12" customWidth="1"/>
    <col min="28" max="28" width="17.625" style="12" customWidth="1"/>
    <col min="29" max="29" width="17.125" style="12" customWidth="1"/>
    <col min="30" max="30" width="18.375" style="12" customWidth="1"/>
  </cols>
  <sheetData>
    <row r="1" spans="28:30" ht="15.75">
      <c r="AB1" s="68"/>
      <c r="AC1" s="362" t="s">
        <v>408</v>
      </c>
      <c r="AD1" s="362"/>
    </row>
    <row r="2" spans="28:30" ht="15.75">
      <c r="AB2" s="574" t="s">
        <v>209</v>
      </c>
      <c r="AC2" s="574"/>
      <c r="AD2" s="574"/>
    </row>
    <row r="3" spans="28:30" ht="15.75">
      <c r="AB3" s="574" t="s">
        <v>398</v>
      </c>
      <c r="AC3" s="574"/>
      <c r="AD3" s="574"/>
    </row>
    <row r="4" spans="28:30" ht="15.75">
      <c r="AB4" s="11"/>
      <c r="AC4" s="11"/>
      <c r="AD4" s="11"/>
    </row>
    <row r="5" spans="28:30" ht="15.75">
      <c r="AB5" s="446" t="s">
        <v>408</v>
      </c>
      <c r="AC5" s="446"/>
      <c r="AD5" s="446"/>
    </row>
    <row r="6" spans="28:30" ht="18.75" customHeight="1">
      <c r="AB6" s="574" t="s">
        <v>209</v>
      </c>
      <c r="AC6" s="574"/>
      <c r="AD6" s="574"/>
    </row>
    <row r="7" spans="4:30" ht="15.75">
      <c r="D7" s="554" t="s">
        <v>276</v>
      </c>
      <c r="E7" s="554"/>
      <c r="F7" s="554"/>
      <c r="AB7" s="574" t="s">
        <v>2</v>
      </c>
      <c r="AC7" s="574"/>
      <c r="AD7" s="574"/>
    </row>
    <row r="8" spans="4:30" ht="15.75">
      <c r="D8" s="554" t="s">
        <v>209</v>
      </c>
      <c r="E8" s="554"/>
      <c r="F8" s="554"/>
      <c r="AB8" s="574" t="s">
        <v>210</v>
      </c>
      <c r="AC8" s="574"/>
      <c r="AD8" s="574"/>
    </row>
    <row r="9" spans="4:6" ht="12.75" customHeight="1">
      <c r="D9" s="554" t="s">
        <v>277</v>
      </c>
      <c r="E9" s="554"/>
      <c r="F9" s="554"/>
    </row>
    <row r="11" spans="1:6" ht="15" customHeight="1">
      <c r="A11" s="314"/>
      <c r="E11" s="363"/>
      <c r="F11" s="363"/>
    </row>
    <row r="12" spans="1:30" ht="18.75">
      <c r="A12" s="556" t="s">
        <v>278</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row>
    <row r="13" spans="1:7" ht="12.75" customHeight="1">
      <c r="A13" s="364"/>
      <c r="B13" s="109"/>
      <c r="C13" s="109"/>
      <c r="D13" s="555"/>
      <c r="E13" s="555"/>
      <c r="F13" s="109"/>
      <c r="G13" s="365"/>
    </row>
    <row r="14" spans="1:7" ht="13.5" customHeight="1" thickBot="1">
      <c r="A14" s="364"/>
      <c r="B14" s="109"/>
      <c r="C14" s="109"/>
      <c r="D14" s="555"/>
      <c r="E14" s="555"/>
      <c r="F14" s="109"/>
      <c r="G14" s="365"/>
    </row>
    <row r="15" spans="1:30" ht="22.5" customHeight="1" hidden="1" thickBot="1">
      <c r="A15" s="364"/>
      <c r="B15" s="109"/>
      <c r="C15" s="557" t="s">
        <v>51</v>
      </c>
      <c r="D15" s="557"/>
      <c r="E15" s="557"/>
      <c r="F15" s="557"/>
      <c r="G15" s="566" t="s">
        <v>221</v>
      </c>
      <c r="H15" s="566"/>
      <c r="I15" s="566"/>
      <c r="J15" s="566"/>
      <c r="K15" s="560" t="s">
        <v>222</v>
      </c>
      <c r="L15" s="560"/>
      <c r="M15" s="560"/>
      <c r="N15" s="560"/>
      <c r="O15" s="560" t="s">
        <v>253</v>
      </c>
      <c r="P15" s="560"/>
      <c r="Q15" s="560"/>
      <c r="R15" s="560"/>
      <c r="S15" s="560" t="s">
        <v>254</v>
      </c>
      <c r="T15" s="560"/>
      <c r="U15" s="560"/>
      <c r="V15" s="560"/>
      <c r="W15" s="560" t="s">
        <v>395</v>
      </c>
      <c r="X15" s="560"/>
      <c r="Y15" s="560"/>
      <c r="Z15" s="560"/>
      <c r="AA15" s="560" t="s">
        <v>396</v>
      </c>
      <c r="AB15" s="560"/>
      <c r="AC15" s="560"/>
      <c r="AD15" s="560"/>
    </row>
    <row r="16" spans="1:30" ht="25.5" customHeight="1">
      <c r="A16" s="571" t="s">
        <v>5</v>
      </c>
      <c r="B16" s="573" t="s">
        <v>280</v>
      </c>
      <c r="C16" s="561" t="s">
        <v>8</v>
      </c>
      <c r="D16" s="561" t="s">
        <v>9</v>
      </c>
      <c r="E16" s="561"/>
      <c r="F16" s="561" t="s">
        <v>281</v>
      </c>
      <c r="G16" s="558" t="s">
        <v>8</v>
      </c>
      <c r="H16" s="563" t="s">
        <v>9</v>
      </c>
      <c r="I16" s="563"/>
      <c r="J16" s="564" t="s">
        <v>281</v>
      </c>
      <c r="K16" s="558" t="s">
        <v>8</v>
      </c>
      <c r="L16" s="563" t="s">
        <v>9</v>
      </c>
      <c r="M16" s="563"/>
      <c r="N16" s="564" t="s">
        <v>281</v>
      </c>
      <c r="O16" s="558" t="s">
        <v>8</v>
      </c>
      <c r="P16" s="563" t="s">
        <v>9</v>
      </c>
      <c r="Q16" s="563"/>
      <c r="R16" s="564" t="s">
        <v>281</v>
      </c>
      <c r="S16" s="558" t="s">
        <v>8</v>
      </c>
      <c r="T16" s="563" t="s">
        <v>9</v>
      </c>
      <c r="U16" s="563"/>
      <c r="V16" s="564" t="s">
        <v>281</v>
      </c>
      <c r="W16" s="558" t="s">
        <v>8</v>
      </c>
      <c r="X16" s="563" t="s">
        <v>9</v>
      </c>
      <c r="Y16" s="563"/>
      <c r="Z16" s="564" t="s">
        <v>281</v>
      </c>
      <c r="AA16" s="567" t="s">
        <v>8</v>
      </c>
      <c r="AB16" s="567" t="s">
        <v>9</v>
      </c>
      <c r="AC16" s="567"/>
      <c r="AD16" s="567" t="s">
        <v>281</v>
      </c>
    </row>
    <row r="17" spans="1:30" ht="40.5" customHeight="1" thickBot="1">
      <c r="A17" s="572"/>
      <c r="B17" s="562"/>
      <c r="C17" s="562"/>
      <c r="D17" s="367" t="s">
        <v>281</v>
      </c>
      <c r="E17" s="367" t="s">
        <v>334</v>
      </c>
      <c r="F17" s="562"/>
      <c r="G17" s="559"/>
      <c r="H17" s="367" t="s">
        <v>281</v>
      </c>
      <c r="I17" s="367" t="s">
        <v>334</v>
      </c>
      <c r="J17" s="565"/>
      <c r="K17" s="559"/>
      <c r="L17" s="367" t="s">
        <v>281</v>
      </c>
      <c r="M17" s="367" t="s">
        <v>334</v>
      </c>
      <c r="N17" s="565"/>
      <c r="O17" s="559"/>
      <c r="P17" s="367" t="s">
        <v>281</v>
      </c>
      <c r="Q17" s="367" t="s">
        <v>338</v>
      </c>
      <c r="R17" s="565"/>
      <c r="S17" s="559"/>
      <c r="T17" s="367" t="s">
        <v>281</v>
      </c>
      <c r="U17" s="367" t="s">
        <v>338</v>
      </c>
      <c r="V17" s="565"/>
      <c r="W17" s="559"/>
      <c r="X17" s="367" t="s">
        <v>281</v>
      </c>
      <c r="Y17" s="367" t="s">
        <v>338</v>
      </c>
      <c r="Z17" s="565"/>
      <c r="AA17" s="567"/>
      <c r="AB17" s="367" t="s">
        <v>281</v>
      </c>
      <c r="AC17" s="367" t="s">
        <v>338</v>
      </c>
      <c r="AD17" s="567"/>
    </row>
    <row r="18" spans="1:30" ht="16.5" customHeight="1">
      <c r="A18" s="368">
        <v>1</v>
      </c>
      <c r="B18" s="369">
        <v>2</v>
      </c>
      <c r="C18" s="369">
        <v>3</v>
      </c>
      <c r="D18" s="370">
        <v>4</v>
      </c>
      <c r="E18" s="370">
        <v>5</v>
      </c>
      <c r="F18" s="369">
        <v>6</v>
      </c>
      <c r="G18" s="371"/>
      <c r="H18" s="366"/>
      <c r="I18" s="371"/>
      <c r="J18" s="366"/>
      <c r="K18" s="369">
        <v>3</v>
      </c>
      <c r="L18" s="370">
        <v>4</v>
      </c>
      <c r="M18" s="370">
        <v>5</v>
      </c>
      <c r="N18" s="369">
        <v>6</v>
      </c>
      <c r="O18" s="371"/>
      <c r="P18" s="366"/>
      <c r="Q18" s="371"/>
      <c r="R18" s="366"/>
      <c r="S18" s="369">
        <v>3</v>
      </c>
      <c r="T18" s="370">
        <v>4</v>
      </c>
      <c r="U18" s="370">
        <v>5</v>
      </c>
      <c r="V18" s="369">
        <v>6</v>
      </c>
      <c r="W18" s="371"/>
      <c r="X18" s="366"/>
      <c r="Y18" s="371"/>
      <c r="Z18" s="366"/>
      <c r="AA18" s="372">
        <v>3</v>
      </c>
      <c r="AB18" s="373">
        <v>4</v>
      </c>
      <c r="AC18" s="373">
        <v>5</v>
      </c>
      <c r="AD18" s="372">
        <v>6</v>
      </c>
    </row>
    <row r="19" spans="1:30" ht="20.25" customHeight="1">
      <c r="A19" s="120">
        <v>200000</v>
      </c>
      <c r="B19" s="374" t="s">
        <v>282</v>
      </c>
      <c r="C19" s="375">
        <f>C20</f>
        <v>244421757</v>
      </c>
      <c r="D19" s="376">
        <v>56000</v>
      </c>
      <c r="E19" s="376">
        <v>56000</v>
      </c>
      <c r="F19" s="315">
        <f>C19+D19</f>
        <v>244477757</v>
      </c>
      <c r="G19" s="377">
        <f>+G20+G23</f>
        <v>0</v>
      </c>
      <c r="H19" s="377">
        <f>+H20+H23</f>
        <v>0</v>
      </c>
      <c r="I19" s="377">
        <f>+I20+I23</f>
        <v>0</v>
      </c>
      <c r="J19" s="377">
        <f>+H19+G19</f>
        <v>0</v>
      </c>
      <c r="K19" s="378">
        <f>K20</f>
        <v>244421757</v>
      </c>
      <c r="L19" s="378">
        <f>L20</f>
        <v>1946557</v>
      </c>
      <c r="M19" s="378">
        <f>M20</f>
        <v>0</v>
      </c>
      <c r="N19" s="378">
        <f>L19+K19</f>
        <v>246368314</v>
      </c>
      <c r="O19" s="379">
        <f>O20</f>
        <v>7329867</v>
      </c>
      <c r="P19" s="379">
        <f>P20</f>
        <v>7560735.970000001</v>
      </c>
      <c r="Q19" s="379">
        <f>Q20</f>
        <v>7616735.37</v>
      </c>
      <c r="R19" s="379">
        <f>+P19+O19</f>
        <v>14890602.97</v>
      </c>
      <c r="S19" s="380">
        <f>S20</f>
        <v>251751624</v>
      </c>
      <c r="T19" s="380">
        <f>T20</f>
        <v>9507292.97</v>
      </c>
      <c r="U19" s="380">
        <f>U20</f>
        <v>7616735.37</v>
      </c>
      <c r="V19" s="380">
        <f>T19+S19</f>
        <v>261258916.97</v>
      </c>
      <c r="W19" s="379">
        <f>W20</f>
        <v>7329867</v>
      </c>
      <c r="X19" s="379">
        <f>X20</f>
        <v>7560735.970000001</v>
      </c>
      <c r="Y19" s="379">
        <f>Y20</f>
        <v>7616735.37</v>
      </c>
      <c r="Z19" s="379">
        <f>+X19+W19</f>
        <v>14890602.97</v>
      </c>
      <c r="AA19" s="380">
        <f>AA20</f>
        <v>11268681.370000001</v>
      </c>
      <c r="AB19" s="380">
        <f>AB20</f>
        <v>13827934.399999999</v>
      </c>
      <c r="AC19" s="380">
        <f>AC20</f>
        <v>16586587.459999999</v>
      </c>
      <c r="AD19" s="380">
        <f>AD20</f>
        <v>25096615.77</v>
      </c>
    </row>
    <row r="20" spans="1:30" ht="45" customHeight="1">
      <c r="A20" s="119">
        <v>208000</v>
      </c>
      <c r="B20" s="316" t="s">
        <v>283</v>
      </c>
      <c r="C20" s="381">
        <f>C21+C22</f>
        <v>244421757</v>
      </c>
      <c r="D20" s="381">
        <f>D21+D22</f>
        <v>1946557</v>
      </c>
      <c r="E20" s="381">
        <f>E21+E22</f>
        <v>0</v>
      </c>
      <c r="F20" s="315">
        <f aca="true" t="shared" si="0" ref="F20:F28">C20+D20</f>
        <v>246368314</v>
      </c>
      <c r="G20" s="382">
        <f>+G21+G22</f>
        <v>0</v>
      </c>
      <c r="H20" s="382">
        <f>+H21+H22</f>
        <v>0</v>
      </c>
      <c r="I20" s="382">
        <f>+I21+I22</f>
        <v>0</v>
      </c>
      <c r="J20" s="382">
        <f aca="true" t="shared" si="1" ref="J20:J28">+H20+G20</f>
        <v>0</v>
      </c>
      <c r="K20" s="383">
        <f>K21+K22</f>
        <v>244421757</v>
      </c>
      <c r="L20" s="383">
        <f>L21+L22</f>
        <v>1946557</v>
      </c>
      <c r="M20" s="383"/>
      <c r="N20" s="383"/>
      <c r="O20" s="384">
        <f>+O21+O22</f>
        <v>7329867</v>
      </c>
      <c r="P20" s="384">
        <f>+P21+P22</f>
        <v>7560735.970000001</v>
      </c>
      <c r="Q20" s="384">
        <f>+Q21+Q22</f>
        <v>7616735.37</v>
      </c>
      <c r="R20" s="384">
        <f aca="true" t="shared" si="2" ref="R20:R28">+P20+O20</f>
        <v>14890602.97</v>
      </c>
      <c r="S20" s="385">
        <f>O20+K20</f>
        <v>251751624</v>
      </c>
      <c r="T20" s="385">
        <f>P20+L20</f>
        <v>9507292.97</v>
      </c>
      <c r="U20" s="385">
        <f>M20+Q20</f>
        <v>7616735.37</v>
      </c>
      <c r="V20" s="380">
        <f aca="true" t="shared" si="3" ref="V20:V28">T20+S20</f>
        <v>261258916.97</v>
      </c>
      <c r="W20" s="384">
        <f>+W21+W22</f>
        <v>7329867</v>
      </c>
      <c r="X20" s="384">
        <f>+X21+X22</f>
        <v>7560735.970000001</v>
      </c>
      <c r="Y20" s="384">
        <f>+Y21+Y22</f>
        <v>7616735.37</v>
      </c>
      <c r="Z20" s="384">
        <f>+X20+W20</f>
        <v>14890602.97</v>
      </c>
      <c r="AA20" s="385">
        <f>AA21+AA22</f>
        <v>11268681.370000001</v>
      </c>
      <c r="AB20" s="385">
        <f>AB21+AB22</f>
        <v>13827934.399999999</v>
      </c>
      <c r="AC20" s="385">
        <f>AC21+AC22</f>
        <v>16586587.459999999</v>
      </c>
      <c r="AD20" s="380">
        <f>AB20+AA20</f>
        <v>25096615.77</v>
      </c>
    </row>
    <row r="21" spans="1:30" s="161" customFormat="1" ht="16.5" customHeight="1">
      <c r="A21" s="386">
        <v>208100</v>
      </c>
      <c r="B21" s="387" t="s">
        <v>284</v>
      </c>
      <c r="C21" s="388"/>
      <c r="D21" s="388"/>
      <c r="E21" s="388"/>
      <c r="F21" s="389">
        <f t="shared" si="0"/>
        <v>0</v>
      </c>
      <c r="G21" s="390"/>
      <c r="H21" s="391"/>
      <c r="I21" s="391"/>
      <c r="J21" s="390">
        <f t="shared" si="1"/>
        <v>0</v>
      </c>
      <c r="K21" s="392">
        <f>C21+G21</f>
        <v>0</v>
      </c>
      <c r="L21" s="392"/>
      <c r="M21" s="392"/>
      <c r="N21" s="392"/>
      <c r="O21" s="384">
        <v>11218599</v>
      </c>
      <c r="P21" s="393">
        <v>3672003.97</v>
      </c>
      <c r="Q21" s="393">
        <v>3672003.37</v>
      </c>
      <c r="R21" s="384">
        <f t="shared" si="2"/>
        <v>14890602.97</v>
      </c>
      <c r="S21" s="385">
        <f>O21+K21</f>
        <v>11218599</v>
      </c>
      <c r="T21" s="385">
        <f>P21+L21</f>
        <v>3672003.97</v>
      </c>
      <c r="U21" s="385">
        <f>M21+Q21</f>
        <v>3672003.37</v>
      </c>
      <c r="V21" s="380">
        <f t="shared" si="3"/>
        <v>14890602.97</v>
      </c>
      <c r="W21" s="384">
        <v>11218599</v>
      </c>
      <c r="X21" s="393">
        <v>3672003.97</v>
      </c>
      <c r="Y21" s="393">
        <v>3672003.37</v>
      </c>
      <c r="Z21" s="384">
        <f>+X21+W21</f>
        <v>14890602.97</v>
      </c>
      <c r="AA21" s="385">
        <v>21424553.57</v>
      </c>
      <c r="AB21" s="385">
        <v>3672062.2</v>
      </c>
      <c r="AC21" s="385">
        <v>6430715.26</v>
      </c>
      <c r="AD21" s="380">
        <f>AB21+AA21</f>
        <v>25096615.77</v>
      </c>
    </row>
    <row r="22" spans="1:30" ht="46.5" customHeight="1">
      <c r="A22" s="119">
        <v>208400</v>
      </c>
      <c r="B22" s="316" t="s">
        <v>285</v>
      </c>
      <c r="C22" s="394">
        <f>КФК!E96-доходи!D66</f>
        <v>244421757</v>
      </c>
      <c r="D22" s="395">
        <f>КФК!J96-доходи!E66</f>
        <v>1946557</v>
      </c>
      <c r="E22" s="396">
        <f>КФК!O96</f>
        <v>0</v>
      </c>
      <c r="F22" s="315">
        <f t="shared" si="0"/>
        <v>246368314</v>
      </c>
      <c r="G22" s="382"/>
      <c r="H22" s="382"/>
      <c r="I22" s="382"/>
      <c r="J22" s="382">
        <f t="shared" si="1"/>
        <v>0</v>
      </c>
      <c r="K22" s="383">
        <f>C22+G22</f>
        <v>244421757</v>
      </c>
      <c r="L22" s="383">
        <f>D22+H22</f>
        <v>1946557</v>
      </c>
      <c r="M22" s="383">
        <f>E22+I22</f>
        <v>0</v>
      </c>
      <c r="N22" s="383">
        <f>F22+J22</f>
        <v>246368314</v>
      </c>
      <c r="O22" s="384">
        <v>-3888732</v>
      </c>
      <c r="P22" s="384">
        <v>3888732</v>
      </c>
      <c r="Q22" s="384">
        <v>3944732</v>
      </c>
      <c r="R22" s="384">
        <f>P22+O22</f>
        <v>0</v>
      </c>
      <c r="S22" s="385">
        <f>K22+O22</f>
        <v>240533025</v>
      </c>
      <c r="T22" s="385">
        <f>P22+L22</f>
        <v>5835289</v>
      </c>
      <c r="U22" s="385">
        <f>Q22+M22</f>
        <v>3944732</v>
      </c>
      <c r="V22" s="380">
        <f t="shared" si="3"/>
        <v>246368314</v>
      </c>
      <c r="W22" s="384">
        <v>-3888732</v>
      </c>
      <c r="X22" s="384">
        <v>3888732</v>
      </c>
      <c r="Y22" s="384">
        <v>3944732</v>
      </c>
      <c r="Z22" s="384">
        <f>X22+W22</f>
        <v>0</v>
      </c>
      <c r="AA22" s="385">
        <v>-10155872.2</v>
      </c>
      <c r="AB22" s="385">
        <v>10155872.2</v>
      </c>
      <c r="AC22" s="385">
        <v>10155872.2</v>
      </c>
      <c r="AD22" s="380">
        <f>AB22+AA22</f>
        <v>0</v>
      </c>
    </row>
    <row r="23" spans="1:30" s="163" customFormat="1" ht="20.25" customHeight="1">
      <c r="A23" s="120"/>
      <c r="B23" s="374" t="s">
        <v>286</v>
      </c>
      <c r="C23" s="375">
        <f>C19</f>
        <v>244421757</v>
      </c>
      <c r="D23" s="376">
        <v>56000</v>
      </c>
      <c r="E23" s="376">
        <v>56000</v>
      </c>
      <c r="F23" s="315">
        <f t="shared" si="0"/>
        <v>244477757</v>
      </c>
      <c r="G23" s="377">
        <f>+G24-G25+G26-G27+G28+G29</f>
        <v>0</v>
      </c>
      <c r="H23" s="377">
        <f>+H24-H25+H26-H27+H28+H29</f>
        <v>0</v>
      </c>
      <c r="I23" s="377">
        <f>+I24-I25+I26-I27+I28+I29</f>
        <v>0</v>
      </c>
      <c r="J23" s="377">
        <f t="shared" si="1"/>
        <v>0</v>
      </c>
      <c r="K23" s="397">
        <f aca="true" t="shared" si="4" ref="K23:R23">K19</f>
        <v>244421757</v>
      </c>
      <c r="L23" s="397">
        <f t="shared" si="4"/>
        <v>1946557</v>
      </c>
      <c r="M23" s="397">
        <f t="shared" si="4"/>
        <v>0</v>
      </c>
      <c r="N23" s="397">
        <f t="shared" si="4"/>
        <v>246368314</v>
      </c>
      <c r="O23" s="379">
        <f t="shared" si="4"/>
        <v>7329867</v>
      </c>
      <c r="P23" s="379">
        <f t="shared" si="4"/>
        <v>7560735.970000001</v>
      </c>
      <c r="Q23" s="379">
        <f t="shared" si="4"/>
        <v>7616735.37</v>
      </c>
      <c r="R23" s="379">
        <f t="shared" si="4"/>
        <v>14890602.97</v>
      </c>
      <c r="S23" s="380">
        <f>S24</f>
        <v>7273867</v>
      </c>
      <c r="T23" s="380">
        <f>L23+P23</f>
        <v>9507292.97</v>
      </c>
      <c r="U23" s="380">
        <f>U24</f>
        <v>7593198.0600000005</v>
      </c>
      <c r="V23" s="380">
        <f t="shared" si="3"/>
        <v>16781159.97</v>
      </c>
      <c r="W23" s="379">
        <f aca="true" t="shared" si="5" ref="W23:AD23">W19</f>
        <v>7329867</v>
      </c>
      <c r="X23" s="379">
        <f t="shared" si="5"/>
        <v>7560735.970000001</v>
      </c>
      <c r="Y23" s="379">
        <f t="shared" si="5"/>
        <v>7616735.37</v>
      </c>
      <c r="Z23" s="379">
        <f t="shared" si="5"/>
        <v>14890602.97</v>
      </c>
      <c r="AA23" s="380">
        <f t="shared" si="5"/>
        <v>11268681.370000001</v>
      </c>
      <c r="AB23" s="380">
        <f t="shared" si="5"/>
        <v>13827934.399999999</v>
      </c>
      <c r="AC23" s="380">
        <f t="shared" si="5"/>
        <v>16586587.459999999</v>
      </c>
      <c r="AD23" s="380">
        <f t="shared" si="5"/>
        <v>25096615.77</v>
      </c>
    </row>
    <row r="24" spans="1:30" s="4" customFormat="1" ht="38.25" customHeight="1">
      <c r="A24" s="120">
        <v>600000</v>
      </c>
      <c r="B24" s="374" t="s">
        <v>287</v>
      </c>
      <c r="C24" s="375">
        <v>-56000</v>
      </c>
      <c r="D24" s="375">
        <f>D25</f>
        <v>56000</v>
      </c>
      <c r="E24" s="375">
        <f>КФК!O96</f>
        <v>0</v>
      </c>
      <c r="F24" s="315">
        <f t="shared" si="0"/>
        <v>0</v>
      </c>
      <c r="G24" s="377"/>
      <c r="H24" s="377"/>
      <c r="I24" s="377"/>
      <c r="J24" s="377">
        <f t="shared" si="1"/>
        <v>0</v>
      </c>
      <c r="K24" s="378">
        <f>K25</f>
        <v>-56000</v>
      </c>
      <c r="L24" s="378">
        <f>L25</f>
        <v>56000</v>
      </c>
      <c r="M24" s="378">
        <f>M25</f>
        <v>0</v>
      </c>
      <c r="N24" s="378">
        <f>L24+K24</f>
        <v>0</v>
      </c>
      <c r="O24" s="379">
        <f>O25</f>
        <v>7329867</v>
      </c>
      <c r="P24" s="379">
        <f>P25</f>
        <v>7560735.37</v>
      </c>
      <c r="Q24" s="379">
        <f>Q25</f>
        <v>7593198.0600000005</v>
      </c>
      <c r="R24" s="379">
        <f t="shared" si="2"/>
        <v>14890602.370000001</v>
      </c>
      <c r="S24" s="380">
        <f>S25</f>
        <v>7273867</v>
      </c>
      <c r="T24" s="380">
        <f>P24+L24</f>
        <v>7616735.37</v>
      </c>
      <c r="U24" s="380">
        <f>Q24+N24</f>
        <v>7593198.0600000005</v>
      </c>
      <c r="V24" s="380">
        <f t="shared" si="3"/>
        <v>14890602.370000001</v>
      </c>
      <c r="W24" s="379">
        <f>W25</f>
        <v>7329867</v>
      </c>
      <c r="X24" s="379">
        <f>X25</f>
        <v>7560735.37</v>
      </c>
      <c r="Y24" s="379">
        <f>Y25</f>
        <v>7593198.0600000005</v>
      </c>
      <c r="Z24" s="379">
        <f>+X24+W24</f>
        <v>14890602.370000001</v>
      </c>
      <c r="AA24" s="380">
        <f>AA25</f>
        <v>11268681.370000001</v>
      </c>
      <c r="AB24" s="380">
        <f>AB25</f>
        <v>13827934.399999999</v>
      </c>
      <c r="AC24" s="380">
        <f>AC25</f>
        <v>16586587.459999999</v>
      </c>
      <c r="AD24" s="380">
        <f>AD25</f>
        <v>25096615.77</v>
      </c>
    </row>
    <row r="25" spans="1:30" ht="21" customHeight="1">
      <c r="A25" s="119">
        <v>602000</v>
      </c>
      <c r="B25" s="398" t="s">
        <v>288</v>
      </c>
      <c r="C25" s="394">
        <f>C26+C27</f>
        <v>-56000</v>
      </c>
      <c r="D25" s="395">
        <f>D26+D27</f>
        <v>56000</v>
      </c>
      <c r="E25" s="394">
        <f>КФК!O98</f>
        <v>0</v>
      </c>
      <c r="F25" s="315">
        <f t="shared" si="0"/>
        <v>0</v>
      </c>
      <c r="G25" s="382"/>
      <c r="H25" s="382"/>
      <c r="I25" s="382"/>
      <c r="J25" s="382">
        <f t="shared" si="1"/>
        <v>0</v>
      </c>
      <c r="K25" s="383">
        <f>K26+K27</f>
        <v>-56000</v>
      </c>
      <c r="L25" s="383">
        <f>L26+L27</f>
        <v>56000</v>
      </c>
      <c r="M25" s="383"/>
      <c r="N25" s="383"/>
      <c r="O25" s="384">
        <f>O26+O27</f>
        <v>7329867</v>
      </c>
      <c r="P25" s="384">
        <f>P26+P27</f>
        <v>7560735.37</v>
      </c>
      <c r="Q25" s="384">
        <f>Q26+Q27</f>
        <v>7593198.0600000005</v>
      </c>
      <c r="R25" s="384">
        <f t="shared" si="2"/>
        <v>14890602.370000001</v>
      </c>
      <c r="S25" s="385">
        <f>O25+K25</f>
        <v>7273867</v>
      </c>
      <c r="T25" s="385">
        <f>P25+L25</f>
        <v>7616735.37</v>
      </c>
      <c r="U25" s="385">
        <f>Q25+N25</f>
        <v>7593198.0600000005</v>
      </c>
      <c r="V25" s="380">
        <f t="shared" si="3"/>
        <v>14890602.370000001</v>
      </c>
      <c r="W25" s="384">
        <f>W26+W27</f>
        <v>7329867</v>
      </c>
      <c r="X25" s="384">
        <f>X26+X27</f>
        <v>7560735.37</v>
      </c>
      <c r="Y25" s="384">
        <f>Y26+Y27</f>
        <v>7593198.0600000005</v>
      </c>
      <c r="Z25" s="384">
        <f>+X25+W25</f>
        <v>14890602.370000001</v>
      </c>
      <c r="AA25" s="385">
        <f>AA26+AA27</f>
        <v>11268681.370000001</v>
      </c>
      <c r="AB25" s="385">
        <f>AB26+AB27</f>
        <v>13827934.399999999</v>
      </c>
      <c r="AC25" s="385">
        <f>AC26+AC27</f>
        <v>16586587.459999999</v>
      </c>
      <c r="AD25" s="380">
        <f>AB25+AA25</f>
        <v>25096615.77</v>
      </c>
    </row>
    <row r="26" spans="1:30" s="161" customFormat="1" ht="21" customHeight="1">
      <c r="A26" s="386">
        <v>602100</v>
      </c>
      <c r="B26" s="387" t="s">
        <v>284</v>
      </c>
      <c r="C26" s="388"/>
      <c r="D26" s="388"/>
      <c r="E26" s="394"/>
      <c r="F26" s="315">
        <f t="shared" si="0"/>
        <v>0</v>
      </c>
      <c r="G26" s="382"/>
      <c r="H26" s="399"/>
      <c r="I26" s="399"/>
      <c r="J26" s="382">
        <f t="shared" si="1"/>
        <v>0</v>
      </c>
      <c r="K26" s="400">
        <f>C26+G26</f>
        <v>0</v>
      </c>
      <c r="L26" s="392"/>
      <c r="M26" s="392"/>
      <c r="N26" s="392"/>
      <c r="O26" s="384">
        <v>11218599</v>
      </c>
      <c r="P26" s="393">
        <v>3672003.37</v>
      </c>
      <c r="Q26" s="393">
        <v>3648466.06</v>
      </c>
      <c r="R26" s="384">
        <f t="shared" si="2"/>
        <v>14890602.370000001</v>
      </c>
      <c r="S26" s="385">
        <f>O26+K26</f>
        <v>11218599</v>
      </c>
      <c r="T26" s="385">
        <f>P26+L26</f>
        <v>3672003.37</v>
      </c>
      <c r="U26" s="385">
        <f>Q26+N26</f>
        <v>3648466.06</v>
      </c>
      <c r="V26" s="380">
        <f t="shared" si="3"/>
        <v>14890602.370000001</v>
      </c>
      <c r="W26" s="384">
        <v>11218599</v>
      </c>
      <c r="X26" s="393">
        <v>3672003.37</v>
      </c>
      <c r="Y26" s="393">
        <v>3648466.06</v>
      </c>
      <c r="Z26" s="384">
        <f>+X26+W26</f>
        <v>14890602.370000001</v>
      </c>
      <c r="AA26" s="385">
        <v>21424553.57</v>
      </c>
      <c r="AB26" s="385">
        <v>3672062.2</v>
      </c>
      <c r="AC26" s="385">
        <v>6430715.26</v>
      </c>
      <c r="AD26" s="380">
        <f>AB26+AA26</f>
        <v>25096615.77</v>
      </c>
    </row>
    <row r="27" spans="1:30" ht="45" customHeight="1">
      <c r="A27" s="119">
        <v>602400</v>
      </c>
      <c r="B27" s="316" t="s">
        <v>285</v>
      </c>
      <c r="C27" s="394">
        <v>-56000</v>
      </c>
      <c r="D27" s="394">
        <v>56000</v>
      </c>
      <c r="E27" s="394">
        <f>КФК!O100</f>
        <v>0</v>
      </c>
      <c r="F27" s="315">
        <f t="shared" si="0"/>
        <v>0</v>
      </c>
      <c r="G27" s="382"/>
      <c r="H27" s="382"/>
      <c r="I27" s="382"/>
      <c r="J27" s="382">
        <f t="shared" si="1"/>
        <v>0</v>
      </c>
      <c r="K27" s="383">
        <f>G27+C27</f>
        <v>-56000</v>
      </c>
      <c r="L27" s="383">
        <f>D27+H27</f>
        <v>56000</v>
      </c>
      <c r="M27" s="383">
        <f>E27+I27</f>
        <v>0</v>
      </c>
      <c r="N27" s="383">
        <f>F27+J27</f>
        <v>0</v>
      </c>
      <c r="O27" s="384">
        <v>-3888732</v>
      </c>
      <c r="P27" s="384">
        <v>3888732</v>
      </c>
      <c r="Q27" s="384">
        <v>3944732</v>
      </c>
      <c r="R27" s="384">
        <f>+P27+O27</f>
        <v>0</v>
      </c>
      <c r="S27" s="385">
        <f>O27+K27</f>
        <v>-3944732</v>
      </c>
      <c r="T27" s="385">
        <f>P27+L27</f>
        <v>3944732</v>
      </c>
      <c r="U27" s="385">
        <f>Q27+M27</f>
        <v>3944732</v>
      </c>
      <c r="V27" s="380">
        <f t="shared" si="3"/>
        <v>0</v>
      </c>
      <c r="W27" s="384">
        <v>-3888732</v>
      </c>
      <c r="X27" s="384">
        <v>3888732</v>
      </c>
      <c r="Y27" s="384">
        <v>3944732</v>
      </c>
      <c r="Z27" s="384">
        <f>+X27+W27</f>
        <v>0</v>
      </c>
      <c r="AA27" s="385">
        <v>-10155872.2</v>
      </c>
      <c r="AB27" s="385">
        <v>10155872.2</v>
      </c>
      <c r="AC27" s="385">
        <v>10155872.2</v>
      </c>
      <c r="AD27" s="380">
        <f>AB27+AA27</f>
        <v>0</v>
      </c>
    </row>
    <row r="28" spans="1:30" ht="28.5" customHeight="1">
      <c r="A28" s="401"/>
      <c r="B28" s="374" t="s">
        <v>289</v>
      </c>
      <c r="C28" s="375">
        <v>-56000</v>
      </c>
      <c r="D28" s="376">
        <v>56000</v>
      </c>
      <c r="E28" s="394">
        <f>КФК!O101</f>
        <v>0</v>
      </c>
      <c r="F28" s="315">
        <f t="shared" si="0"/>
        <v>0</v>
      </c>
      <c r="G28" s="377"/>
      <c r="H28" s="377"/>
      <c r="I28" s="377"/>
      <c r="J28" s="377">
        <f t="shared" si="1"/>
        <v>0</v>
      </c>
      <c r="K28" s="378">
        <f>K24</f>
        <v>-56000</v>
      </c>
      <c r="L28" s="378">
        <f>L24</f>
        <v>56000</v>
      </c>
      <c r="M28" s="378">
        <f>M24</f>
        <v>0</v>
      </c>
      <c r="N28" s="378">
        <f>N24</f>
        <v>0</v>
      </c>
      <c r="O28" s="379">
        <f>O23</f>
        <v>7329867</v>
      </c>
      <c r="P28" s="379">
        <f>P23</f>
        <v>7560735.970000001</v>
      </c>
      <c r="Q28" s="379">
        <f>Q23</f>
        <v>7616735.37</v>
      </c>
      <c r="R28" s="379">
        <f t="shared" si="2"/>
        <v>14890602.97</v>
      </c>
      <c r="S28" s="380">
        <f>S23</f>
        <v>7273867</v>
      </c>
      <c r="T28" s="380">
        <f>T24</f>
        <v>7616735.37</v>
      </c>
      <c r="U28" s="380">
        <f>U24</f>
        <v>7593198.0600000005</v>
      </c>
      <c r="V28" s="380">
        <f t="shared" si="3"/>
        <v>14890602.370000001</v>
      </c>
      <c r="W28" s="379">
        <f>W23</f>
        <v>7329867</v>
      </c>
      <c r="X28" s="379">
        <f>X23</f>
        <v>7560735.970000001</v>
      </c>
      <c r="Y28" s="379">
        <f>Y23</f>
        <v>7616735.37</v>
      </c>
      <c r="Z28" s="379">
        <f>+X28+W28</f>
        <v>14890602.97</v>
      </c>
      <c r="AA28" s="380">
        <f>AA24</f>
        <v>11268681.370000001</v>
      </c>
      <c r="AB28" s="380">
        <f>AB24</f>
        <v>13827934.399999999</v>
      </c>
      <c r="AC28" s="380">
        <f>AC24</f>
        <v>16586587.459999999</v>
      </c>
      <c r="AD28" s="380">
        <f>AB28+AA28</f>
        <v>25096615.77</v>
      </c>
    </row>
    <row r="29" spans="1:7" ht="12.75">
      <c r="A29" s="109"/>
      <c r="B29" s="109"/>
      <c r="C29" s="109"/>
      <c r="D29" s="568"/>
      <c r="E29" s="568"/>
      <c r="F29" s="402"/>
      <c r="G29" s="365"/>
    </row>
    <row r="30" spans="1:30" s="36" customFormat="1" ht="12.75">
      <c r="A30" s="403"/>
      <c r="B30" s="403"/>
      <c r="C30" s="403"/>
      <c r="D30" s="404"/>
      <c r="E30" s="404"/>
      <c r="F30" s="404"/>
      <c r="G30" s="405"/>
      <c r="H30" s="56"/>
      <c r="I30" s="56"/>
      <c r="J30" s="56"/>
      <c r="K30" s="406"/>
      <c r="L30" s="406"/>
      <c r="M30" s="56"/>
      <c r="N30" s="56"/>
      <c r="O30" s="406"/>
      <c r="P30" s="406"/>
      <c r="Q30" s="406"/>
      <c r="R30" s="56"/>
      <c r="S30" s="56"/>
      <c r="T30" s="56"/>
      <c r="U30" s="407"/>
      <c r="V30" s="56"/>
      <c r="W30" s="56"/>
      <c r="X30" s="56"/>
      <c r="Y30" s="56"/>
      <c r="Z30" s="56"/>
      <c r="AA30" s="406"/>
      <c r="AB30" s="406"/>
      <c r="AC30" s="56"/>
      <c r="AD30" s="406"/>
    </row>
    <row r="31" spans="1:21" ht="12.75">
      <c r="A31" s="408"/>
      <c r="B31" s="109"/>
      <c r="C31" s="109"/>
      <c r="D31" s="402"/>
      <c r="E31" s="402"/>
      <c r="F31" s="402"/>
      <c r="G31" s="365"/>
      <c r="Q31" s="409">
        <f>Q30-Q28</f>
        <v>-7616735.37</v>
      </c>
      <c r="U31" s="410">
        <f>U30-U28</f>
        <v>-7593198.0600000005</v>
      </c>
    </row>
    <row r="32" spans="1:7" ht="12.75">
      <c r="A32" s="109"/>
      <c r="B32" s="109"/>
      <c r="C32" s="109"/>
      <c r="D32" s="555"/>
      <c r="E32" s="555"/>
      <c r="F32" s="109"/>
      <c r="G32" s="365"/>
    </row>
    <row r="33" spans="1:7" ht="15.75">
      <c r="A33" s="570"/>
      <c r="B33" s="570"/>
      <c r="C33" s="570"/>
      <c r="D33" s="570"/>
      <c r="E33" s="570"/>
      <c r="F33" s="570"/>
      <c r="G33" s="411"/>
    </row>
    <row r="34" spans="1:29" ht="15.75">
      <c r="A34" s="569" t="s">
        <v>404</v>
      </c>
      <c r="B34" s="569"/>
      <c r="C34" s="569"/>
      <c r="D34" s="569"/>
      <c r="E34" s="569"/>
      <c r="F34" s="569"/>
      <c r="AC34" s="314" t="s">
        <v>317</v>
      </c>
    </row>
    <row r="35" ht="15.75">
      <c r="A35" s="412"/>
    </row>
    <row r="36" spans="1:2" ht="15.75">
      <c r="A36" s="412"/>
      <c r="B36" s="412" t="s">
        <v>290</v>
      </c>
    </row>
    <row r="37" ht="15.75">
      <c r="A37" s="412"/>
    </row>
  </sheetData>
  <sheetProtection/>
  <mergeCells count="46">
    <mergeCell ref="AB7:AD7"/>
    <mergeCell ref="AB8:AD8"/>
    <mergeCell ref="AB2:AD2"/>
    <mergeCell ref="AB3:AD3"/>
    <mergeCell ref="AB5:AD5"/>
    <mergeCell ref="AB6:AD6"/>
    <mergeCell ref="A16:A17"/>
    <mergeCell ref="B16:B17"/>
    <mergeCell ref="C16:C17"/>
    <mergeCell ref="D16:E16"/>
    <mergeCell ref="D29:E29"/>
    <mergeCell ref="A34:F34"/>
    <mergeCell ref="D32:E32"/>
    <mergeCell ref="A33:F33"/>
    <mergeCell ref="AA15:AD15"/>
    <mergeCell ref="AA16:AA17"/>
    <mergeCell ref="AB16:AC16"/>
    <mergeCell ref="AD16:AD17"/>
    <mergeCell ref="R16:R17"/>
    <mergeCell ref="S16:S17"/>
    <mergeCell ref="T16:U16"/>
    <mergeCell ref="V16:V17"/>
    <mergeCell ref="H16:I16"/>
    <mergeCell ref="J16:J17"/>
    <mergeCell ref="O16:O17"/>
    <mergeCell ref="W15:Z15"/>
    <mergeCell ref="W16:W17"/>
    <mergeCell ref="X16:Y16"/>
    <mergeCell ref="Z16:Z17"/>
    <mergeCell ref="O15:R15"/>
    <mergeCell ref="S15:V15"/>
    <mergeCell ref="P16:Q16"/>
    <mergeCell ref="D14:E14"/>
    <mergeCell ref="A12:AD12"/>
    <mergeCell ref="C15:F15"/>
    <mergeCell ref="K16:K17"/>
    <mergeCell ref="K15:N15"/>
    <mergeCell ref="F16:F17"/>
    <mergeCell ref="L16:M16"/>
    <mergeCell ref="N16:N17"/>
    <mergeCell ref="G15:J15"/>
    <mergeCell ref="G16:G17"/>
    <mergeCell ref="D7:F7"/>
    <mergeCell ref="D8:F8"/>
    <mergeCell ref="D9:F9"/>
    <mergeCell ref="D13:E13"/>
  </mergeCells>
  <printOptions/>
  <pageMargins left="0.7480314960629921" right="0.15748031496062992" top="0.984251968503937" bottom="0.984251968503937" header="0.5118110236220472" footer="0.511811023622047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pk2</dc:creator>
  <cp:keywords/>
  <dc:description/>
  <cp:lastModifiedBy>rayrada</cp:lastModifiedBy>
  <cp:lastPrinted>2017-07-25T07:35:52Z</cp:lastPrinted>
  <dcterms:created xsi:type="dcterms:W3CDTF">2017-06-27T10:50:46Z</dcterms:created>
  <dcterms:modified xsi:type="dcterms:W3CDTF">2017-07-31T05:09:21Z</dcterms:modified>
  <cp:category/>
  <cp:version/>
  <cp:contentType/>
  <cp:contentStatus/>
</cp:coreProperties>
</file>